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moficareoradearo-my.sharepoint.com/personal/hasn_termoficareoradea_ro/Documents/diverse situatii/situatie plati 2019, 2020 sectiune transparenta site/"/>
    </mc:Choice>
  </mc:AlternateContent>
  <xr:revisionPtr revIDLastSave="0" documentId="8_{A9579512-FD09-4832-943C-B08F9876BFD0}" xr6:coauthVersionLast="47" xr6:coauthVersionMax="47" xr10:uidLastSave="{00000000-0000-0000-0000-000000000000}"/>
  <bookViews>
    <workbookView xWindow="-108" yWindow="-108" windowWidth="23256" windowHeight="12576"/>
  </bookViews>
  <sheets>
    <sheet name="BANCA" sheetId="1" r:id="rId1"/>
    <sheet name="CASA" sheetId="2" r:id="rId2"/>
    <sheet name="DELEGATII" sheetId="3" r:id="rId3"/>
  </sheets>
  <externalReferences>
    <externalReference r:id="rId4"/>
  </externalReferences>
  <definedNames>
    <definedName name="_xlnm._FilterDatabase" localSheetId="0" hidden="1">BANCA!$A$13:$H$209</definedName>
    <definedName name="_xlnm.Print_Area" localSheetId="0">BANCA!$A$1:$E$220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8" i="1" l="1"/>
  <c r="C205" i="1"/>
  <c r="C185" i="1"/>
  <c r="C169" i="1"/>
  <c r="C168" i="1"/>
  <c r="C166" i="1"/>
  <c r="C163" i="1"/>
  <c r="C162" i="1"/>
  <c r="C159" i="1"/>
  <c r="C140" i="1"/>
  <c r="C134" i="1"/>
  <c r="C126" i="1"/>
  <c r="C118" i="1"/>
  <c r="C89" i="1"/>
  <c r="C87" i="1"/>
  <c r="C83" i="1"/>
  <c r="C76" i="1"/>
  <c r="C70" i="1"/>
  <c r="C64" i="1"/>
  <c r="C60" i="1"/>
  <c r="C59" i="1"/>
  <c r="C211" i="1" s="1"/>
  <c r="C219" i="1" s="1"/>
  <c r="C58" i="1"/>
  <c r="C37" i="1"/>
  <c r="C22" i="1"/>
  <c r="C10" i="1"/>
  <c r="C216" i="1"/>
  <c r="L7" i="3"/>
  <c r="C17" i="2"/>
  <c r="C19" i="2"/>
  <c r="C7" i="2"/>
  <c r="C12" i="2"/>
  <c r="C11" i="1"/>
</calcChain>
</file>

<file path=xl/sharedStrings.xml><?xml version="1.0" encoding="utf-8"?>
<sst xmlns="http://schemas.openxmlformats.org/spreadsheetml/2006/main" count="456" uniqueCount="326">
  <si>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</si>
  <si>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</si>
  <si>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</si>
  <si>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</si>
  <si>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</si>
  <si>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</si>
  <si>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</si>
  <si>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</si>
  <si>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</si>
  <si>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</si>
  <si>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TOTAL</t>
  </si>
  <si>
    <t>B</t>
  </si>
  <si>
    <t>PLATI PRIN BANCI</t>
  </si>
  <si>
    <t>BETON</t>
  </si>
  <si>
    <t>CAO</t>
  </si>
  <si>
    <t>LUKOIL</t>
  </si>
  <si>
    <t>COMBUSTIBIL</t>
  </si>
  <si>
    <t>PMO</t>
  </si>
  <si>
    <t>TOTAL GENERAL</t>
  </si>
  <si>
    <t>TRANSGEX</t>
  </si>
  <si>
    <t>C</t>
  </si>
  <si>
    <t>PLATI AFERENTE INVESTITIILOR</t>
  </si>
  <si>
    <t>Nr. Crt.</t>
  </si>
  <si>
    <t>D.</t>
  </si>
  <si>
    <t>CHELTUIELI DE PERSONAL PRIN CASA</t>
  </si>
  <si>
    <t>E.</t>
  </si>
  <si>
    <t>CHELTUIELI GOSPODARESTI</t>
  </si>
  <si>
    <t>F.</t>
  </si>
  <si>
    <t>ALTE CHELTUIELI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</si>
  <si>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</si>
  <si>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</si>
  <si>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</si>
  <si>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</si>
  <si>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</si>
  <si>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</si>
  <si>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</si>
  <si>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</si>
  <si>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</si>
  <si>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</si>
  <si>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</si>
  <si>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</si>
  <si>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</si>
  <si>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</si>
  <si>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</si>
  <si>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LA FANTANA</t>
  </si>
  <si>
    <t>TELEKOM</t>
  </si>
  <si>
    <t>ASISTENTA TEHNICA</t>
  </si>
  <si>
    <t>OPCOM</t>
  </si>
  <si>
    <t>LAPTE</t>
  </si>
  <si>
    <t>SIMBAC</t>
  </si>
  <si>
    <t>LINDE GAZ</t>
  </si>
  <si>
    <t>ELBAMA PROTECTION</t>
  </si>
  <si>
    <t>PROLACTA</t>
  </si>
  <si>
    <t>TONERE</t>
  </si>
  <si>
    <t>COMPANY DATA</t>
  </si>
  <si>
    <t>MATERIALE</t>
  </si>
  <si>
    <t xml:space="preserve">    </t>
  </si>
  <si>
    <t>CALVADOR</t>
  </si>
  <si>
    <t>PIESE</t>
  </si>
  <si>
    <t>PROFLEX NORD VEST</t>
  </si>
  <si>
    <t>BIOSOL PSI</t>
  </si>
  <si>
    <t>ANALIZE FIZICO-CHIMICE</t>
  </si>
  <si>
    <t>TERRAVERDE</t>
  </si>
  <si>
    <t>MESSER ROMANIA GAZ</t>
  </si>
  <si>
    <t>AVRIL</t>
  </si>
  <si>
    <t>SAFETY BROKER DE ASIGURARE SRL</t>
  </si>
  <si>
    <t>PRESTARI SERVICII</t>
  </si>
  <si>
    <t>CONSTRUCTII COPACEL</t>
  </si>
  <si>
    <t>EN.ELECTRICA</t>
  </si>
  <si>
    <t>PADO GROUP</t>
  </si>
  <si>
    <t>INVEST PETRAS</t>
  </si>
  <si>
    <t>PROUTIL</t>
  </si>
  <si>
    <t>TRANSGAZ</t>
  </si>
  <si>
    <t>TURISM FELIX</t>
  </si>
  <si>
    <t>DGV</t>
  </si>
  <si>
    <t>PREMIER ENERGY</t>
  </si>
  <si>
    <t>RER VEST</t>
  </si>
  <si>
    <t>OXIGEN, ACETILENA</t>
  </si>
  <si>
    <t>ABONAMENTE</t>
  </si>
  <si>
    <t>MOTOUTILAJE</t>
  </si>
  <si>
    <t>PRO TYRES</t>
  </si>
  <si>
    <t>VESTRA INDUSTRY</t>
  </si>
  <si>
    <t>VITALOR CHEM</t>
  </si>
  <si>
    <t>TOP MOTOR</t>
  </si>
  <si>
    <t>ARCAFIN</t>
  </si>
  <si>
    <t>CONTINENTAL HOTELS</t>
  </si>
  <si>
    <t>ROMGAZ</t>
  </si>
  <si>
    <t>SIMETRIX BUSINESS SOFTWARE</t>
  </si>
  <si>
    <t>RCS RDS</t>
  </si>
  <si>
    <t>Salarii+contributii+tichete masa+ajutoare</t>
  </si>
  <si>
    <t>ASOC.DE PROPR.VICTORIA REZIDENTIAL</t>
  </si>
  <si>
    <t>ABA CRISURI</t>
  </si>
  <si>
    <t>INC-DTCI ICSI RM VALCEA</t>
  </si>
  <si>
    <t>BRM</t>
  </si>
  <si>
    <t>ELECTROCENTRALE</t>
  </si>
  <si>
    <t>BIHOR MEDIA</t>
  </si>
  <si>
    <t>TEHNOINSTRUMENT IMPEX</t>
  </si>
  <si>
    <t>BLOC BETON</t>
  </si>
  <si>
    <t>MESSYSTECH</t>
  </si>
  <si>
    <t>RESTITUIRE SUMA INCASATA ERONAT</t>
  </si>
  <si>
    <t>DECONT CHELTUIELI CARGUS</t>
  </si>
  <si>
    <t>ACID SULFURIC</t>
  </si>
  <si>
    <t>BLITZ DESIGN</t>
  </si>
  <si>
    <t>ROMANIA</t>
  </si>
  <si>
    <t>AUTO PERSONAL</t>
  </si>
  <si>
    <t>VODAFONE</t>
  </si>
  <si>
    <t>APA</t>
  </si>
  <si>
    <t>DRAGON OIL STAR</t>
  </si>
  <si>
    <t>SARE BULGARI</t>
  </si>
  <si>
    <t>ORANGE</t>
  </si>
  <si>
    <t>DECONT CHELTUIELI FAN COURIER</t>
  </si>
  <si>
    <t>SORT, BALAST</t>
  </si>
  <si>
    <t>PRESTATII APA-CANAL</t>
  </si>
  <si>
    <t xml:space="preserve">DIFERENTA GAZE NAT. </t>
  </si>
  <si>
    <t>DAFCOCHIM</t>
  </si>
  <si>
    <t>HIDROXID DE AMONIU</t>
  </si>
  <si>
    <t>CHIRIE BUTELII, OXIGEN, ACETILENA</t>
  </si>
  <si>
    <t>ALLIANZ TIRIAC ASIGURARI</t>
  </si>
  <si>
    <t>DRUMURI BIHOR</t>
  </si>
  <si>
    <t>TRANSPORT SI DEPOZITARE DESEURI</t>
  </si>
  <si>
    <t>MIDA SOFT BUSINESS</t>
  </si>
  <si>
    <t>RO ET CO INTERNATIONAL</t>
  </si>
  <si>
    <t>CHIRIE BUTELIE</t>
  </si>
  <si>
    <t xml:space="preserve">AVANS GAZ IANUARIE 2022 CTR.4115/21.09.21 </t>
  </si>
  <si>
    <t>LACATUS</t>
  </si>
  <si>
    <t>CLUJ-NAPOCA</t>
  </si>
  <si>
    <t>ACTIV TRAINING SERVICES</t>
  </si>
  <si>
    <t>CURS STIVUITORIST</t>
  </si>
  <si>
    <t>SELFI COM SRL</t>
  </si>
  <si>
    <t>CHALLENGE COM SRL</t>
  </si>
  <si>
    <t>TAXA JUDICIARA DE TIMBRU</t>
  </si>
  <si>
    <t>DEDEMAN SRL</t>
  </si>
  <si>
    <t>WINMOB DESIGN SRL</t>
  </si>
  <si>
    <t>ACONALEX ORADEA SRL</t>
  </si>
  <si>
    <t>BLITZ DESIGN SRL</t>
  </si>
  <si>
    <t>PFA IACOB IOAN VASILE</t>
  </si>
  <si>
    <t>COPIAT CHEI</t>
  </si>
  <si>
    <t>TRIODA SRL</t>
  </si>
  <si>
    <t>PRODUSE SECRETARIAT</t>
  </si>
  <si>
    <t>INSTALATII SANITARE</t>
  </si>
  <si>
    <t>ANCPI</t>
  </si>
  <si>
    <t>EXTRAS DE CARTE FUNCIARA ONLINE</t>
  </si>
  <si>
    <t>ANGAJAT</t>
  </si>
  <si>
    <t>SITUATIA PLATILOR EFECTUATE PRIN BANCA IN LUNA IANUARIE 2022</t>
  </si>
  <si>
    <t>1-31.01.22</t>
  </si>
  <si>
    <t>TOTEM COM SRL</t>
  </si>
  <si>
    <t>DATIERA TRODAT</t>
  </si>
  <si>
    <t>CNAIR SA</t>
  </si>
  <si>
    <t>ROVINIETE</t>
  </si>
  <si>
    <t>ITP BH 12 GDV</t>
  </si>
  <si>
    <t>ITP BH 12 GDZ</t>
  </si>
  <si>
    <t>DAMOS TESTER</t>
  </si>
  <si>
    <t>ITP BH 19 TMF</t>
  </si>
  <si>
    <t>ITP BH 12 GDY</t>
  </si>
  <si>
    <t>ITP BH 12 GDW</t>
  </si>
  <si>
    <t>EURO LIFTING</t>
  </si>
  <si>
    <t>DISPOZITIV DIN CABLU</t>
  </si>
  <si>
    <t>ITP BH 11 MGU</t>
  </si>
  <si>
    <t>FILTRE, PIESE PT. REVIZIE AUTO</t>
  </si>
  <si>
    <t xml:space="preserve">SELGROS </t>
  </si>
  <si>
    <t>SANFLORISA COMIMPEX - CARD</t>
  </si>
  <si>
    <t>YALA,BUTUC YALA</t>
  </si>
  <si>
    <t>SIGURANTE</t>
  </si>
  <si>
    <t>INSTAL PLUS</t>
  </si>
  <si>
    <t>PISTOL DE AER CALD ELECTRIC CU CABLU ,230 V</t>
  </si>
  <si>
    <t>FILTRE,PIESE PT.REVIZIE AUTO</t>
  </si>
  <si>
    <t>25 SACI SARE DEZAPEZIRE</t>
  </si>
  <si>
    <t>HORNBACH CENTRALĂ</t>
  </si>
  <si>
    <t>PLACAJ TEGO/10 COZI LEMN PT LOPETI ZAPADA</t>
  </si>
  <si>
    <t>ADITIV MOTORINA,ALCOOL TEHNIC,PIESE PT REVIZIE AUTO</t>
  </si>
  <si>
    <t>PAL MELAMINAT,SISTEM INCHIDERE DULAP CU CHEIE</t>
  </si>
  <si>
    <t xml:space="preserve">PALNII </t>
  </si>
  <si>
    <t>ABSOLUT OFFICE SRL</t>
  </si>
  <si>
    <t>TABLA MAGNETICA</t>
  </si>
  <si>
    <t>CIMPAN CV IMPEX SRL</t>
  </si>
  <si>
    <t>SET BRELOC CHEI</t>
  </si>
  <si>
    <t>TIPIZATE</t>
  </si>
  <si>
    <t>PRIZE,INTRERUPATOARE</t>
  </si>
  <si>
    <t>TUB FLUORESCENT</t>
  </si>
  <si>
    <t>SPRAY GANDACI, FURNICI</t>
  </si>
  <si>
    <t>NEVIS FURNITURE SRL</t>
  </si>
  <si>
    <t>MATERIALE TAMPLARIE</t>
  </si>
  <si>
    <t>BECURI</t>
  </si>
  <si>
    <t>ITP BH 20 TMF</t>
  </si>
  <si>
    <t>ITP BH 40 TMF</t>
  </si>
  <si>
    <t>ITP BH 02 TMF</t>
  </si>
  <si>
    <t>EURODINAMIC</t>
  </si>
  <si>
    <t>COMPRESOR CU BUTELIE DE AER</t>
  </si>
  <si>
    <t>ONRC</t>
  </si>
  <si>
    <t>FURNIZARE INFORMATII</t>
  </si>
  <si>
    <t>SELGROS</t>
  </si>
  <si>
    <t>EUROAUTO</t>
  </si>
  <si>
    <r>
      <t>LUCRARI BRETEA DE LEGATURA INTRE M1 M3</t>
    </r>
    <r>
      <rPr>
        <sz val="12"/>
        <color indexed="10"/>
        <rFont val="Times New Roman"/>
        <family val="1"/>
      </rPr>
      <t xml:space="preserve"> </t>
    </r>
  </si>
  <si>
    <t>HOPE PROMO</t>
  </si>
  <si>
    <t>AGENDE</t>
  </si>
  <si>
    <t>HIDROXID DE SODIU</t>
  </si>
  <si>
    <t>ACIBO LEARNING</t>
  </si>
  <si>
    <t>PRELUNGIRE ATESTAT ISCIR</t>
  </si>
  <si>
    <t>SPITAL CLINIC JUDETEAN</t>
  </si>
  <si>
    <t>REFACTURARE EN.ELECTRICA NOV.2021</t>
  </si>
  <si>
    <t>MANOPERA, CONSUMABILE</t>
  </si>
  <si>
    <t>APA SUBTERANA, SUPRATERANA, TRANSPORT APA</t>
  </si>
  <si>
    <t>RATA 3 RCA</t>
  </si>
  <si>
    <t>FIRE&amp;RESCUE SERVICES</t>
  </si>
  <si>
    <t>ANALIZE GAZ NOIEMBRIE 2021</t>
  </si>
  <si>
    <t>CNTEE TRANSELECTRICA</t>
  </si>
  <si>
    <t>TRANSPORT EN.ELECTRICA</t>
  </si>
  <si>
    <t>EN.ELECTRICA REFACTURATA NOV.2021</t>
  </si>
  <si>
    <t>TARIF REGLEMENTAT DEC.2021</t>
  </si>
  <si>
    <t>VALORIFICARE BUNURI PROPRIETATEA MUN.ORADEA</t>
  </si>
  <si>
    <t>PROFESIONAL NEOINSTAL</t>
  </si>
  <si>
    <t>RESTITUIRE GARANTIE DE PARTICIPARE</t>
  </si>
  <si>
    <t>ELECTROCONSTRUCT SILDAC</t>
  </si>
  <si>
    <t>ENERGOTECH</t>
  </si>
  <si>
    <t>AVANS GAZ IANUARIE 2022 CTR.4115/21.09.21</t>
  </si>
  <si>
    <t>PLACA BETON</t>
  </si>
  <si>
    <t>CONSUMABILE CAF1,CAF2</t>
  </si>
  <si>
    <t>VERIFICARE METROLOGICA CONTOR EN.TERM</t>
  </si>
  <si>
    <t>TARIF REMIT DECEMBRIE 2021</t>
  </si>
  <si>
    <t>REGULARIZARE OBLIGATII DE PLATA</t>
  </si>
  <si>
    <t>DECONT PROTOCOL</t>
  </si>
  <si>
    <t>FILTRU COMPOZIT</t>
  </si>
  <si>
    <t>CN POSTA ROMANA</t>
  </si>
  <si>
    <t>ABONAMENT 2022 LA CASUTA POSTALA</t>
  </si>
  <si>
    <t>RATA 1 RCA</t>
  </si>
  <si>
    <t>ETA 2U</t>
  </si>
  <si>
    <t>MICROSOFT 365 BUSINESS</t>
  </si>
  <si>
    <t>PREST. SERV. MONITORIZARE FIRME</t>
  </si>
  <si>
    <t>ACCIZA</t>
  </si>
  <si>
    <t>DNS BIROTICA</t>
  </si>
  <si>
    <t>BIROTICA</t>
  </si>
  <si>
    <t>PUBLICARE INFORMATII DEC.2021</t>
  </si>
  <si>
    <t>WEISHAUPT</t>
  </si>
  <si>
    <t>ROMCARBON</t>
  </si>
  <si>
    <t>CARTUS FILTRANT MULTIGAZ</t>
  </si>
  <si>
    <t>CARGO TRACK SOLUTIONS</t>
  </si>
  <si>
    <t>MONITORIZARE GPS DEC.2021</t>
  </si>
  <si>
    <t>SERVICII RAPORTARE DEC.2021</t>
  </si>
  <si>
    <t xml:space="preserve">ECO BIHOR </t>
  </si>
  <si>
    <t>DEPOZITARE DESEURI</t>
  </si>
  <si>
    <t>PAYPOINT SERVICES</t>
  </si>
  <si>
    <t>COMISION</t>
  </si>
  <si>
    <t xml:space="preserve">ABONAMENT </t>
  </si>
  <si>
    <t>CORESPONDENTA</t>
  </si>
  <si>
    <t>ENERPROJECT</t>
  </si>
  <si>
    <t>CIMENT</t>
  </si>
  <si>
    <t>ENERGIE TERMICA, APA GEOTERMALA</t>
  </si>
  <si>
    <t>REGULARIZARE GAZ</t>
  </si>
  <si>
    <t>ISOPLUS</t>
  </si>
  <si>
    <t>TEAVA</t>
  </si>
  <si>
    <t>AVANS GAZE NAT. CF CTR.143/20.09.2021</t>
  </si>
  <si>
    <t>ELECTROVAL SOUND</t>
  </si>
  <si>
    <t>TRADUCTOR DE DEBIT</t>
  </si>
  <si>
    <t>ELSACO ELECTRONIC</t>
  </si>
  <si>
    <t>RATA 8 SERV. MENTENANTA</t>
  </si>
  <si>
    <t>AVANS GAZE NAT. CF CTR.143/20.09.21</t>
  </si>
  <si>
    <t>DECONT CHELTUIELI DEPLASARE (EXAMEN CURS)</t>
  </si>
  <si>
    <t>BATERII ALCALINE</t>
  </si>
  <si>
    <t xml:space="preserve">EON </t>
  </si>
  <si>
    <t>EN. ELECTRICA</t>
  </si>
  <si>
    <t>MONITORIZARE GPS</t>
  </si>
  <si>
    <t>AMENDA NEREALIZARE LA TERMEN A LUCRARII</t>
  </si>
  <si>
    <t>ADMIN. FOND MEDIU</t>
  </si>
  <si>
    <t>EMISII DE POLUANTI IN ATMOSFERA - DECEMBRIE 2021</t>
  </si>
  <si>
    <t>HOPE PROMO SRL</t>
  </si>
  <si>
    <t>CALENDARE PERETE</t>
  </si>
  <si>
    <t>ROBMET</t>
  </si>
  <si>
    <t>REDUCTOR PRESIUNE</t>
  </si>
  <si>
    <t>VECTRA EXIM</t>
  </si>
  <si>
    <t>POMPA ALIMENTARE</t>
  </si>
  <si>
    <t>EUROSIGURANTA SERV</t>
  </si>
  <si>
    <t>MASTI DE PROTECTIE</t>
  </si>
  <si>
    <t>AVIZ OBTINERE AUTORIZ.DE CONSTR.-INLOCUIRE CONDUCTE DUNAREA</t>
  </si>
  <si>
    <t>AVIZ OBTINERE AUTORIZ.DE CONSTR.-INLOCUIRE CONDUCTE A.MURESAN</t>
  </si>
  <si>
    <t>AVIZDE COEXISTENTA.-INLOCUIRE CONDUCTE A.MURESAN</t>
  </si>
  <si>
    <t>AVIZDE COEXISTENTA.-INLOCUIRE CONDUCTE DUNAREA</t>
  </si>
  <si>
    <t>MEGATECH TRADING &amp; CONSULTING</t>
  </si>
  <si>
    <t>UNIQA ASIGURARI</t>
  </si>
  <si>
    <t>POLITA DE ASIGURARE  RATA 4</t>
  </si>
  <si>
    <t>DISC DIAMANT EXPERT BETON</t>
  </si>
  <si>
    <t>BRML ORADEA</t>
  </si>
  <si>
    <t>AON ROMANIA BROKER DE ASIGURARE-REASIGURARE</t>
  </si>
  <si>
    <t>SERVICII DE CONSULTANTA IN ASIGURARI RATA 9</t>
  </si>
  <si>
    <t>CONSTRUCTII BIHOR</t>
  </si>
  <si>
    <t>REFACTURARE EN.ELECTRICA</t>
  </si>
  <si>
    <t>CHIRIE SPATIU IAN.2022</t>
  </si>
  <si>
    <t>AVANS GAZE NAT.FEBRUARIE 2022 CF CTR. 144/20.09.21</t>
  </si>
  <si>
    <t>GROUPAMA ASIGURARI SA</t>
  </si>
  <si>
    <t>DOSAR DE DAUNA, CHELTUIELI DE JUDECATA</t>
  </si>
  <si>
    <t>BRENNTAG SRL</t>
  </si>
  <si>
    <t>EN.TERMICA</t>
  </si>
  <si>
    <t>OXIGEN. ACETILENA</t>
  </si>
  <si>
    <t>PROCONSINFRA SRL</t>
  </si>
  <si>
    <t>LUCRARI DE REP.RETELE SECUNDARE</t>
  </si>
  <si>
    <t>DEZECHILIBRU DE TIP DEFICIT DEC.2021</t>
  </si>
  <si>
    <t>REGULARIZARE DEC. 2021</t>
  </si>
  <si>
    <t xml:space="preserve">AVANS GAZE NAT. </t>
  </si>
  <si>
    <t>AUTO BARA &amp; CO</t>
  </si>
  <si>
    <t>REVIZII TEHNICE</t>
  </si>
  <si>
    <t>EN.ELECTRICA DEC.2021</t>
  </si>
  <si>
    <t>SERVICII IGIENIZARE</t>
  </si>
  <si>
    <t>SOC.ELECTRICA FURNIZARE</t>
  </si>
  <si>
    <t>DEZECHILIBRU NEGATIV NOV+DEC.2021</t>
  </si>
  <si>
    <t>AVANS TRANSPORT GAZE NAT.</t>
  </si>
  <si>
    <t>CN POSTA</t>
  </si>
  <si>
    <t>CHIRIE IAN. 2022</t>
  </si>
  <si>
    <t>ENDRESS POWER ROMANIA</t>
  </si>
  <si>
    <t>SAACKE BUCHAREST</t>
  </si>
  <si>
    <t>CHIRIE MIJL.FIXE DEC.2021</t>
  </si>
  <si>
    <t>DIF.GAZE NAT. CF CTR.143/20.09.21</t>
  </si>
  <si>
    <t>MEMORIE USB</t>
  </si>
  <si>
    <t>SERVICII DE EXPL.SI INTRETINERE DEC.2021</t>
  </si>
  <si>
    <t>CORAL IMPEX</t>
  </si>
  <si>
    <t>TURNARE COVOR ASFALTIC</t>
  </si>
  <si>
    <t>SERVICII DE CONSULTANTA, MENTENANTA</t>
  </si>
  <si>
    <t>REPARATIE GENERATOR</t>
  </si>
  <si>
    <t>AVANS GAZ FEBRUARIE 2022</t>
  </si>
  <si>
    <t xml:space="preserve">AVANS GAZ FEBRUARIE 2022 CF CTR. 4115/21.09.21 </t>
  </si>
  <si>
    <t>SITUATIA PLATILOR EFECTUATE PRIN CASA IN LUNA IANUARIE 2022</t>
  </si>
  <si>
    <t>Situatia cheltuielilor cu deplasarile efectuate in luna IANUARIE 2022</t>
  </si>
  <si>
    <t>TERMOMECANICA</t>
  </si>
  <si>
    <t>ACTIV TRAINING NORMES SRL</t>
  </si>
  <si>
    <t>EXAMEN STIVUITORIST</t>
  </si>
  <si>
    <t>04.01.2022</t>
  </si>
  <si>
    <t xml:space="preserve">CONSUM GAZE NAT. </t>
  </si>
  <si>
    <r>
      <t>MENTENANTA</t>
    </r>
    <r>
      <rPr>
        <b/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</si>
</sst>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_ * #,##0.00_ ;_ * \-#,##0.00_ ;_ * &quot;-&quot;??_ ;_ @_ "/>
    <numFmt numFmtId="178" formatCode="dd\-mmm\-yy;@"/>
    <numFmt numFmtId="179" formatCode="dd/mm/yy;@"/>
    <numFmt numFmtId="182" formatCode="[$-409]d\-mmm\-yy;@"/>
    <numFmt numFmtId="183" formatCode="[$-418]dd\-mmm\-yy;@"/>
    <numFmt numFmtId="187" formatCode="[$-C09]dd\-mmm\-yy;@"/>
  </numFmts>
  <fonts count="20" x14ac:knownFonts="1">
    <font>
      <sz val="11"/>
      <color indexed="8"/>
      <name val="Calibri"/>
    </font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 applyProtection="0"/>
    <xf numFmtId="177" fontId="4" fillId="0" borderId="0" applyProtection="0"/>
  </cellStyleXfs>
  <cellXfs count="17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14" fontId="5" fillId="0" borderId="4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6" fillId="0" borderId="0" xfId="0" applyFont="1"/>
    <xf numFmtId="0" fontId="5" fillId="2" borderId="1" xfId="0" applyFont="1" applyFill="1" applyBorder="1" applyAlignment="1">
      <alignment horizontal="center"/>
    </xf>
    <xf numFmtId="177" fontId="17" fillId="0" borderId="5" xfId="5" applyFont="1" applyBorder="1"/>
    <xf numFmtId="4" fontId="6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4" fontId="5" fillId="3" borderId="6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4" fontId="6" fillId="4" borderId="9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vertical="center" wrapText="1"/>
    </xf>
    <xf numFmtId="14" fontId="5" fillId="4" borderId="5" xfId="0" applyNumberFormat="1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14" fontId="6" fillId="4" borderId="11" xfId="0" applyNumberFormat="1" applyFont="1" applyFill="1" applyBorder="1" applyAlignment="1">
      <alignment horizontal="left"/>
    </xf>
    <xf numFmtId="4" fontId="18" fillId="4" borderId="0" xfId="0" applyNumberFormat="1" applyFont="1" applyFill="1" applyBorder="1" applyAlignment="1">
      <alignment horizontal="right"/>
    </xf>
    <xf numFmtId="0" fontId="5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/>
    </xf>
    <xf numFmtId="14" fontId="6" fillId="4" borderId="12" xfId="0" applyNumberFormat="1" applyFont="1" applyFill="1" applyBorder="1" applyAlignment="1">
      <alignment horizontal="left"/>
    </xf>
    <xf numFmtId="182" fontId="6" fillId="0" borderId="5" xfId="0" applyNumberFormat="1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5" xfId="0" applyFont="1" applyBorder="1"/>
    <xf numFmtId="0" fontId="16" fillId="0" borderId="16" xfId="0" applyFont="1" applyBorder="1"/>
    <xf numFmtId="0" fontId="16" fillId="0" borderId="16" xfId="0" applyFont="1" applyBorder="1" applyAlignment="1">
      <alignment horizontal="justify"/>
    </xf>
    <xf numFmtId="0" fontId="16" fillId="0" borderId="17" xfId="0" applyFont="1" applyBorder="1"/>
    <xf numFmtId="0" fontId="16" fillId="0" borderId="18" xfId="0" applyFont="1" applyBorder="1"/>
    <xf numFmtId="0" fontId="6" fillId="0" borderId="18" xfId="0" applyFont="1" applyBorder="1"/>
    <xf numFmtId="4" fontId="5" fillId="0" borderId="0" xfId="0" applyNumberFormat="1" applyFont="1" applyAlignment="1"/>
    <xf numFmtId="3" fontId="6" fillId="0" borderId="0" xfId="0" applyNumberFormat="1" applyFont="1" applyAlignment="1">
      <alignment vertical="center"/>
    </xf>
    <xf numFmtId="3" fontId="16" fillId="0" borderId="0" xfId="0" applyNumberFormat="1" applyFont="1"/>
    <xf numFmtId="0" fontId="1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4" borderId="5" xfId="0" applyNumberFormat="1" applyFont="1" applyFill="1" applyBorder="1"/>
    <xf numFmtId="0" fontId="6" fillId="0" borderId="5" xfId="0" applyFont="1" applyBorder="1"/>
    <xf numFmtId="0" fontId="16" fillId="0" borderId="5" xfId="0" applyFont="1" applyBorder="1"/>
    <xf numFmtId="182" fontId="16" fillId="0" borderId="18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" fontId="5" fillId="4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82" fontId="6" fillId="0" borderId="21" xfId="0" applyNumberFormat="1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" fontId="6" fillId="4" borderId="23" xfId="4" applyNumberFormat="1" applyFont="1" applyFill="1" applyBorder="1" applyAlignment="1">
      <alignment vertical="center"/>
    </xf>
    <xf numFmtId="4" fontId="10" fillId="0" borderId="5" xfId="4" applyNumberFormat="1" applyFont="1" applyFill="1" applyBorder="1" applyAlignment="1">
      <alignment vertical="center"/>
    </xf>
    <xf numFmtId="4" fontId="10" fillId="0" borderId="5" xfId="4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/>
    <xf numFmtId="4" fontId="2" fillId="0" borderId="18" xfId="4" applyNumberFormat="1" applyFont="1" applyBorder="1" applyAlignment="1">
      <alignment horizontal="left" vertical="center"/>
    </xf>
    <xf numFmtId="4" fontId="10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24" xfId="4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4" fontId="10" fillId="0" borderId="24" xfId="1" applyNumberFormat="1" applyFont="1" applyFill="1" applyBorder="1" applyAlignment="1">
      <alignment horizontal="left" vertical="center"/>
    </xf>
    <xf numFmtId="187" fontId="10" fillId="0" borderId="16" xfId="0" applyNumberFormat="1" applyFont="1" applyFill="1" applyBorder="1" applyAlignment="1">
      <alignment horizontal="center" vertical="center"/>
    </xf>
    <xf numFmtId="4" fontId="10" fillId="0" borderId="16" xfId="4" applyNumberFormat="1" applyFont="1" applyFill="1" applyBorder="1" applyAlignment="1">
      <alignment vertical="center"/>
    </xf>
    <xf numFmtId="4" fontId="10" fillId="0" borderId="16" xfId="4" applyNumberFormat="1" applyFont="1" applyFill="1" applyBorder="1" applyAlignment="1">
      <alignment horizontal="left" vertical="center"/>
    </xf>
    <xf numFmtId="0" fontId="10" fillId="0" borderId="19" xfId="4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82" fontId="6" fillId="0" borderId="6" xfId="0" applyNumberFormat="1" applyFont="1" applyBorder="1" applyAlignment="1">
      <alignment horizontal="center"/>
    </xf>
    <xf numFmtId="177" fontId="19" fillId="0" borderId="14" xfId="5" applyFont="1" applyBorder="1"/>
    <xf numFmtId="0" fontId="16" fillId="0" borderId="7" xfId="0" applyFont="1" applyBorder="1"/>
    <xf numFmtId="0" fontId="16" fillId="0" borderId="25" xfId="0" applyFont="1" applyBorder="1"/>
    <xf numFmtId="0" fontId="17" fillId="0" borderId="26" xfId="0" applyFont="1" applyBorder="1"/>
    <xf numFmtId="2" fontId="17" fillId="0" borderId="26" xfId="0" applyNumberFormat="1" applyFont="1" applyBorder="1"/>
    <xf numFmtId="0" fontId="16" fillId="0" borderId="27" xfId="0" applyFont="1" applyBorder="1"/>
    <xf numFmtId="0" fontId="6" fillId="0" borderId="28" xfId="0" applyNumberFormat="1" applyFont="1" applyFill="1" applyBorder="1" applyAlignment="1">
      <alignment horizontal="center"/>
    </xf>
    <xf numFmtId="179" fontId="10" fillId="0" borderId="0" xfId="0" applyNumberFormat="1" applyFont="1" applyFill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/>
    <xf numFmtId="183" fontId="6" fillId="0" borderId="0" xfId="0" applyNumberFormat="1" applyFont="1" applyFill="1" applyBorder="1" applyAlignment="1"/>
    <xf numFmtId="4" fontId="6" fillId="0" borderId="0" xfId="0" applyNumberFormat="1" applyFont="1" applyFill="1" applyBorder="1" applyAlignment="1"/>
    <xf numFmtId="183" fontId="6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/>
    </xf>
    <xf numFmtId="18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0" fontId="5" fillId="0" borderId="25" xfId="0" applyNumberFormat="1" applyFont="1" applyFill="1" applyBorder="1" applyAlignment="1">
      <alignment horizontal="center" vertical="center" wrapText="1"/>
    </xf>
    <xf numFmtId="183" fontId="5" fillId="0" borderId="26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30" xfId="0" applyNumberFormat="1" applyFont="1" applyFill="1" applyBorder="1" applyAlignment="1">
      <alignment horizontal="center"/>
    </xf>
    <xf numFmtId="183" fontId="6" fillId="0" borderId="31" xfId="0" applyNumberFormat="1" applyFont="1" applyFill="1" applyBorder="1" applyAlignment="1">
      <alignment horizontal="center"/>
    </xf>
    <xf numFmtId="4" fontId="6" fillId="0" borderId="31" xfId="4" applyNumberFormat="1" applyFont="1" applyFill="1" applyBorder="1" applyAlignment="1">
      <alignment horizontal="right" vertical="center"/>
    </xf>
    <xf numFmtId="0" fontId="6" fillId="0" borderId="31" xfId="0" applyNumberFormat="1" applyFont="1" applyFill="1" applyBorder="1" applyAlignment="1"/>
    <xf numFmtId="0" fontId="6" fillId="0" borderId="15" xfId="0" applyNumberFormat="1" applyFont="1" applyFill="1" applyBorder="1" applyAlignment="1">
      <alignment horizontal="center"/>
    </xf>
    <xf numFmtId="183" fontId="12" fillId="0" borderId="16" xfId="0" applyNumberFormat="1" applyFont="1" applyFill="1" applyBorder="1" applyAlignment="1">
      <alignment horizontal="center"/>
    </xf>
    <xf numFmtId="4" fontId="5" fillId="0" borderId="16" xfId="4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/>
    <xf numFmtId="0" fontId="6" fillId="0" borderId="19" xfId="0" applyNumberFormat="1" applyFont="1" applyFill="1" applyBorder="1" applyAlignment="1"/>
    <xf numFmtId="0" fontId="6" fillId="0" borderId="29" xfId="0" applyNumberFormat="1" applyFont="1" applyFill="1" applyBorder="1" applyAlignment="1">
      <alignment horizontal="center"/>
    </xf>
    <xf numFmtId="0" fontId="5" fillId="0" borderId="25" xfId="0" applyNumberFormat="1" applyFont="1" applyFill="1" applyBorder="1" applyAlignment="1">
      <alignment horizontal="center"/>
    </xf>
    <xf numFmtId="178" fontId="5" fillId="0" borderId="26" xfId="0" applyNumberFormat="1" applyFont="1" applyFill="1" applyBorder="1" applyAlignment="1"/>
    <xf numFmtId="4" fontId="5" fillId="0" borderId="26" xfId="0" applyNumberFormat="1" applyFont="1" applyFill="1" applyBorder="1" applyAlignment="1"/>
    <xf numFmtId="178" fontId="5" fillId="0" borderId="27" xfId="0" applyNumberFormat="1" applyFont="1" applyFill="1" applyBorder="1" applyAlignment="1"/>
    <xf numFmtId="0" fontId="6" fillId="0" borderId="8" xfId="0" applyNumberFormat="1" applyFont="1" applyFill="1" applyBorder="1" applyAlignment="1">
      <alignment horizontal="center"/>
    </xf>
    <xf numFmtId="187" fontId="14" fillId="0" borderId="5" xfId="0" applyNumberFormat="1" applyFont="1" applyFill="1" applyBorder="1" applyAlignment="1" applyProtection="1">
      <alignment horizontal="right"/>
      <protection locked="0"/>
    </xf>
    <xf numFmtId="4" fontId="14" fillId="0" borderId="5" xfId="0" applyNumberFormat="1" applyFont="1" applyFill="1" applyBorder="1" applyProtection="1">
      <protection locked="0"/>
    </xf>
    <xf numFmtId="0" fontId="14" fillId="0" borderId="5" xfId="0" applyFont="1" applyFill="1" applyBorder="1" applyProtection="1">
      <protection locked="0"/>
    </xf>
    <xf numFmtId="0" fontId="14" fillId="0" borderId="5" xfId="0" applyFont="1" applyFill="1" applyBorder="1" applyAlignment="1">
      <alignment vertical="center"/>
    </xf>
    <xf numFmtId="4" fontId="19" fillId="0" borderId="5" xfId="0" applyNumberFormat="1" applyFont="1" applyFill="1" applyBorder="1"/>
    <xf numFmtId="0" fontId="19" fillId="0" borderId="5" xfId="0" applyFont="1" applyFill="1" applyBorder="1"/>
    <xf numFmtId="4" fontId="14" fillId="0" borderId="5" xfId="0" applyNumberFormat="1" applyFont="1" applyFill="1" applyBorder="1" applyAlignment="1">
      <alignment vertical="center"/>
    </xf>
    <xf numFmtId="0" fontId="6" fillId="0" borderId="25" xfId="0" applyFont="1" applyFill="1" applyBorder="1"/>
    <xf numFmtId="183" fontId="12" fillId="0" borderId="26" xfId="0" applyNumberFormat="1" applyFont="1" applyFill="1" applyBorder="1" applyAlignment="1">
      <alignment horizontal="center"/>
    </xf>
    <xf numFmtId="4" fontId="13" fillId="0" borderId="26" xfId="0" applyNumberFormat="1" applyFont="1" applyFill="1" applyBorder="1" applyAlignment="1">
      <alignment vertical="center"/>
    </xf>
    <xf numFmtId="0" fontId="6" fillId="0" borderId="26" xfId="0" applyFont="1" applyFill="1" applyBorder="1"/>
    <xf numFmtId="0" fontId="6" fillId="0" borderId="27" xfId="0" applyFont="1" applyFill="1" applyBorder="1"/>
    <xf numFmtId="4" fontId="6" fillId="0" borderId="0" xfId="0" applyNumberFormat="1" applyFont="1" applyFill="1"/>
    <xf numFmtId="0" fontId="6" fillId="0" borderId="0" xfId="0" applyFont="1" applyFill="1"/>
    <xf numFmtId="0" fontId="5" fillId="0" borderId="32" xfId="0" applyNumberFormat="1" applyFont="1" applyFill="1" applyBorder="1" applyAlignment="1"/>
    <xf numFmtId="183" fontId="12" fillId="0" borderId="3" xfId="0" applyNumberFormat="1" applyFont="1" applyFill="1" applyBorder="1" applyAlignment="1"/>
    <xf numFmtId="4" fontId="5" fillId="0" borderId="3" xfId="0" applyNumberFormat="1" applyFont="1" applyFill="1" applyBorder="1" applyAlignment="1"/>
    <xf numFmtId="0" fontId="6" fillId="0" borderId="3" xfId="0" applyNumberFormat="1" applyFont="1" applyFill="1" applyBorder="1" applyAlignment="1"/>
    <xf numFmtId="0" fontId="6" fillId="0" borderId="4" xfId="0" applyNumberFormat="1" applyFont="1" applyFill="1" applyBorder="1" applyAlignment="1"/>
    <xf numFmtId="187" fontId="14" fillId="0" borderId="5" xfId="0" applyNumberFormat="1" applyFont="1" applyFill="1" applyBorder="1" applyAlignment="1" applyProtection="1">
      <alignment horizontal="center"/>
      <protection locked="0"/>
    </xf>
    <xf numFmtId="187" fontId="10" fillId="0" borderId="18" xfId="0" applyNumberFormat="1" applyFont="1" applyFill="1" applyBorder="1" applyAlignment="1">
      <alignment horizontal="center" vertical="center"/>
    </xf>
    <xf numFmtId="4" fontId="10" fillId="0" borderId="18" xfId="4" applyNumberFormat="1" applyFont="1" applyFill="1" applyBorder="1" applyAlignment="1">
      <alignment vertical="center"/>
    </xf>
    <xf numFmtId="4" fontId="10" fillId="0" borderId="18" xfId="4" applyNumberFormat="1" applyFont="1" applyFill="1" applyBorder="1" applyAlignment="1">
      <alignment horizontal="left" vertical="center"/>
    </xf>
    <xf numFmtId="0" fontId="10" fillId="0" borderId="23" xfId="4" applyFont="1" applyFill="1" applyBorder="1" applyAlignment="1">
      <alignment vertical="center"/>
    </xf>
    <xf numFmtId="0" fontId="12" fillId="0" borderId="25" xfId="0" applyFont="1" applyFill="1" applyBorder="1"/>
    <xf numFmtId="0" fontId="12" fillId="0" borderId="26" xfId="0" applyFont="1" applyFill="1" applyBorder="1"/>
    <xf numFmtId="0" fontId="12" fillId="0" borderId="27" xfId="0" applyFont="1" applyFill="1" applyBorder="1"/>
    <xf numFmtId="0" fontId="12" fillId="0" borderId="0" xfId="0" applyNumberFormat="1" applyFont="1" applyFill="1" applyBorder="1" applyAlignment="1"/>
    <xf numFmtId="4" fontId="10" fillId="0" borderId="0" xfId="4" applyNumberFormat="1" applyFont="1" applyFill="1" applyBorder="1" applyAlignment="1">
      <alignment vertical="center"/>
    </xf>
    <xf numFmtId="4" fontId="10" fillId="0" borderId="0" xfId="4" applyNumberFormat="1" applyFont="1" applyFill="1" applyBorder="1" applyAlignment="1">
      <alignment horizontal="left" vertical="center"/>
    </xf>
    <xf numFmtId="4" fontId="5" fillId="0" borderId="27" xfId="5" applyNumberFormat="1" applyFont="1" applyFill="1" applyBorder="1" applyAlignment="1"/>
    <xf numFmtId="0" fontId="14" fillId="0" borderId="24" xfId="0" applyFont="1" applyFill="1" applyBorder="1" applyAlignment="1">
      <alignment vertical="center"/>
    </xf>
    <xf numFmtId="0" fontId="19" fillId="0" borderId="24" xfId="0" applyFont="1" applyFill="1" applyBorder="1"/>
    <xf numFmtId="0" fontId="14" fillId="0" borderId="24" xfId="0" applyFont="1" applyFill="1" applyBorder="1" applyAlignment="1">
      <alignment horizontal="left" vertical="center"/>
    </xf>
    <xf numFmtId="49" fontId="14" fillId="0" borderId="24" xfId="0" applyNumberFormat="1" applyFont="1" applyFill="1" applyBorder="1" applyAlignment="1" applyProtection="1">
      <alignment horizontal="left"/>
      <protection locked="0"/>
    </xf>
    <xf numFmtId="0" fontId="15" fillId="0" borderId="24" xfId="4" applyFont="1" applyFill="1" applyBorder="1" applyAlignment="1">
      <alignment vertical="center"/>
    </xf>
    <xf numFmtId="0" fontId="10" fillId="0" borderId="24" xfId="4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left"/>
    </xf>
    <xf numFmtId="4" fontId="5" fillId="0" borderId="6" xfId="0" applyNumberFormat="1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left"/>
    </xf>
    <xf numFmtId="0" fontId="5" fillId="0" borderId="30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14" fontId="5" fillId="2" borderId="34" xfId="0" applyNumberFormat="1" applyFont="1" applyFill="1" applyBorder="1" applyAlignment="1">
      <alignment horizontal="left"/>
    </xf>
    <xf numFmtId="14" fontId="5" fillId="2" borderId="35" xfId="0" applyNumberFormat="1" applyFont="1" applyFill="1" applyBorder="1" applyAlignment="1">
      <alignment horizontal="left"/>
    </xf>
    <xf numFmtId="14" fontId="5" fillId="2" borderId="36" xfId="0" applyNumberFormat="1" applyFont="1" applyFill="1" applyBorder="1" applyAlignment="1">
      <alignment horizontal="left"/>
    </xf>
    <xf numFmtId="14" fontId="5" fillId="2" borderId="6" xfId="0" applyNumberFormat="1" applyFont="1" applyFill="1" applyBorder="1" applyAlignment="1">
      <alignment horizontal="left"/>
    </xf>
    <xf numFmtId="14" fontId="5" fillId="2" borderId="7" xfId="0" applyNumberFormat="1" applyFont="1" applyFill="1" applyBorder="1" applyAlignment="1">
      <alignment horizontal="left"/>
    </xf>
    <xf numFmtId="0" fontId="17" fillId="0" borderId="5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37" xfId="0" applyNumberFormat="1" applyFont="1" applyFill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" xfId="1"/>
    <cellStyle name="Normal 2 2" xfId="2"/>
    <cellStyle name="Normal 2 3" xfId="3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sn\AppData\Local\Microsoft\Windows\INetCache\Content.Outlook\889GHIXS\IANUARI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ADRIANA"/>
      <sheetName val="PLATI BANCA"/>
      <sheetName val="SALARII"/>
      <sheetName val="INVESTITII"/>
      <sheetName val="RESTUL PLATILOR"/>
      <sheetName val="CARD"/>
      <sheetName val="PLATI CU CARDUL"/>
    </sheetNames>
    <sheetDataSet>
      <sheetData sheetId="0"/>
      <sheetData sheetId="1"/>
      <sheetData sheetId="2">
        <row r="29">
          <cell r="B29">
            <v>3449380.7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topLeftCell="A162" zoomScaleNormal="100" zoomScaleSheetLayoutView="100" workbookViewId="0">
      <selection activeCell="D222" sqref="D222"/>
    </sheetView>
  </sheetViews>
  <sheetFormatPr defaultColWidth="9" defaultRowHeight="15" customHeight="1" x14ac:dyDescent="0.3"/>
  <cols>
    <col min="1" max="1" width="6.109375" style="88" customWidth="1"/>
    <col min="2" max="2" width="14.5546875" style="80" customWidth="1"/>
    <col min="3" max="3" width="16.44140625" style="81" customWidth="1"/>
    <col min="4" max="4" width="49" style="88" customWidth="1"/>
    <col min="5" max="5" width="80.44140625" style="88" bestFit="1" customWidth="1"/>
    <col min="6" max="6" width="16.44140625" style="88" customWidth="1"/>
    <col min="7" max="7" width="9" style="88"/>
    <col min="8" max="8" width="9.88671875" style="88" bestFit="1" customWidth="1"/>
    <col min="9" max="16384" width="9" style="88"/>
  </cols>
  <sheetData>
    <row r="1" spans="1:5" s="78" customFormat="1" ht="15.6" x14ac:dyDescent="0.3">
      <c r="A1" s="79" t="s">
        <v>0</v>
      </c>
      <c r="B1" s="80"/>
      <c r="C1" s="81"/>
    </row>
    <row r="2" spans="1:5" s="78" customFormat="1" ht="15.6" x14ac:dyDescent="0.3">
      <c r="A2" s="79" t="s">
        <v>1</v>
      </c>
      <c r="B2" s="80"/>
      <c r="C2" s="81"/>
    </row>
    <row r="3" spans="1:5" s="78" customFormat="1" ht="15.6" x14ac:dyDescent="0.3">
      <c r="B3" s="82"/>
      <c r="C3" s="83"/>
    </row>
    <row r="4" spans="1:5" s="78" customFormat="1" ht="15.6" x14ac:dyDescent="0.3">
      <c r="B4" s="82"/>
      <c r="C4" s="83"/>
    </row>
    <row r="5" spans="1:5" s="85" customFormat="1" ht="15.6" x14ac:dyDescent="0.3">
      <c r="A5" s="84"/>
      <c r="B5" s="150" t="s">
        <v>143</v>
      </c>
      <c r="C5" s="150"/>
      <c r="D5" s="150"/>
      <c r="E5" s="150"/>
    </row>
    <row r="6" spans="1:5" s="78" customFormat="1" ht="16.2" thickBot="1" x14ac:dyDescent="0.35">
      <c r="A6" s="86"/>
      <c r="B6" s="87"/>
      <c r="C6" s="81"/>
      <c r="D6" s="88"/>
      <c r="E6" s="88"/>
    </row>
    <row r="7" spans="1:5" s="78" customFormat="1" ht="28.5" customHeight="1" thickBot="1" x14ac:dyDescent="0.35">
      <c r="A7" s="89" t="s">
        <v>2</v>
      </c>
      <c r="B7" s="90" t="s">
        <v>3</v>
      </c>
      <c r="C7" s="91" t="s">
        <v>4</v>
      </c>
      <c r="D7" s="92" t="s">
        <v>5</v>
      </c>
      <c r="E7" s="93" t="s">
        <v>6</v>
      </c>
    </row>
    <row r="8" spans="1:5" s="78" customFormat="1" ht="16.2" thickBot="1" x14ac:dyDescent="0.35">
      <c r="A8" s="94"/>
      <c r="B8" s="87"/>
      <c r="C8" s="95"/>
      <c r="D8" s="84"/>
      <c r="E8" s="96"/>
    </row>
    <row r="9" spans="1:5" s="78" customFormat="1" ht="16.2" thickBot="1" x14ac:dyDescent="0.35">
      <c r="A9" s="97" t="s">
        <v>7</v>
      </c>
      <c r="B9" s="151" t="s">
        <v>8</v>
      </c>
      <c r="C9" s="152"/>
      <c r="D9" s="151"/>
      <c r="E9" s="153"/>
    </row>
    <row r="10" spans="1:5" s="78" customFormat="1" ht="16.2" thickBot="1" x14ac:dyDescent="0.35">
      <c r="A10" s="98">
        <v>1</v>
      </c>
      <c r="B10" s="99" t="s">
        <v>144</v>
      </c>
      <c r="C10" s="100">
        <f>[1]SALARII!$B$29</f>
        <v>3449380.7</v>
      </c>
      <c r="D10" s="101" t="s">
        <v>9</v>
      </c>
      <c r="E10" s="101" t="s">
        <v>89</v>
      </c>
    </row>
    <row r="11" spans="1:5" s="78" customFormat="1" ht="16.2" thickBot="1" x14ac:dyDescent="0.35">
      <c r="A11" s="102"/>
      <c r="B11" s="103" t="s">
        <v>10</v>
      </c>
      <c r="C11" s="104">
        <f>C10</f>
        <v>3449380.7</v>
      </c>
      <c r="D11" s="105"/>
      <c r="E11" s="106"/>
    </row>
    <row r="12" spans="1:5" ht="16.2" thickBot="1" x14ac:dyDescent="0.35">
      <c r="A12" s="107"/>
    </row>
    <row r="13" spans="1:5" s="78" customFormat="1" ht="16.2" thickBot="1" x14ac:dyDescent="0.35">
      <c r="A13" s="108" t="s">
        <v>11</v>
      </c>
      <c r="B13" s="109" t="s">
        <v>12</v>
      </c>
      <c r="C13" s="110"/>
      <c r="D13" s="109"/>
      <c r="E13" s="111"/>
    </row>
    <row r="14" spans="1:5" s="78" customFormat="1" ht="15.6" x14ac:dyDescent="0.3">
      <c r="A14" s="112">
        <v>1</v>
      </c>
      <c r="B14" s="113">
        <v>44564</v>
      </c>
      <c r="C14" s="114">
        <v>35</v>
      </c>
      <c r="D14" s="115" t="s">
        <v>145</v>
      </c>
      <c r="E14" s="144" t="s">
        <v>146</v>
      </c>
    </row>
    <row r="15" spans="1:5" s="78" customFormat="1" ht="15.6" x14ac:dyDescent="0.3">
      <c r="A15" s="75">
        <v>2</v>
      </c>
      <c r="B15" s="113">
        <v>44564</v>
      </c>
      <c r="C15" s="117">
        <v>4988.21</v>
      </c>
      <c r="D15" s="118" t="s">
        <v>147</v>
      </c>
      <c r="E15" s="145" t="s">
        <v>148</v>
      </c>
    </row>
    <row r="16" spans="1:5" s="78" customFormat="1" ht="15.6" x14ac:dyDescent="0.3">
      <c r="A16" s="112">
        <v>3</v>
      </c>
      <c r="B16" s="113">
        <v>44565</v>
      </c>
      <c r="C16" s="54">
        <v>3570</v>
      </c>
      <c r="D16" s="55" t="s">
        <v>193</v>
      </c>
      <c r="E16" s="60" t="s">
        <v>194</v>
      </c>
    </row>
    <row r="17" spans="1:5" s="78" customFormat="1" ht="15.6" x14ac:dyDescent="0.3">
      <c r="A17" s="75">
        <v>4</v>
      </c>
      <c r="B17" s="113">
        <v>44565</v>
      </c>
      <c r="C17" s="54">
        <v>3808</v>
      </c>
      <c r="D17" s="55" t="s">
        <v>114</v>
      </c>
      <c r="E17" s="60" t="s">
        <v>195</v>
      </c>
    </row>
    <row r="18" spans="1:5" s="78" customFormat="1" ht="15.6" x14ac:dyDescent="0.3">
      <c r="A18" s="112">
        <v>5</v>
      </c>
      <c r="B18" s="113">
        <v>44565</v>
      </c>
      <c r="C18" s="54">
        <v>1100</v>
      </c>
      <c r="D18" s="55" t="s">
        <v>126</v>
      </c>
      <c r="E18" s="60" t="s">
        <v>127</v>
      </c>
    </row>
    <row r="19" spans="1:5" s="78" customFormat="1" ht="15.6" x14ac:dyDescent="0.3">
      <c r="A19" s="75">
        <v>6</v>
      </c>
      <c r="B19" s="113">
        <v>44565</v>
      </c>
      <c r="C19" s="54">
        <v>1059.0999999999999</v>
      </c>
      <c r="D19" s="55" t="s">
        <v>196</v>
      </c>
      <c r="E19" s="60" t="s">
        <v>197</v>
      </c>
    </row>
    <row r="20" spans="1:5" s="78" customFormat="1" ht="15.6" x14ac:dyDescent="0.3">
      <c r="A20" s="112">
        <v>7</v>
      </c>
      <c r="B20" s="113">
        <v>44565</v>
      </c>
      <c r="C20" s="54">
        <v>4577.12</v>
      </c>
      <c r="D20" s="55" t="s">
        <v>198</v>
      </c>
      <c r="E20" s="60" t="s">
        <v>199</v>
      </c>
    </row>
    <row r="21" spans="1:5" s="78" customFormat="1" ht="15.6" x14ac:dyDescent="0.3">
      <c r="A21" s="75">
        <v>8</v>
      </c>
      <c r="B21" s="113">
        <v>44565</v>
      </c>
      <c r="C21" s="54">
        <v>323.44</v>
      </c>
      <c r="D21" s="55" t="s">
        <v>83</v>
      </c>
      <c r="E21" s="60" t="s">
        <v>200</v>
      </c>
    </row>
    <row r="22" spans="1:5" s="78" customFormat="1" ht="15.6" x14ac:dyDescent="0.3">
      <c r="A22" s="112">
        <v>9</v>
      </c>
      <c r="B22" s="113">
        <v>44565</v>
      </c>
      <c r="C22" s="54">
        <f>49286.22+42483.21-64167.33</f>
        <v>27602.099999999991</v>
      </c>
      <c r="D22" s="55" t="s">
        <v>91</v>
      </c>
      <c r="E22" s="62" t="s">
        <v>201</v>
      </c>
    </row>
    <row r="23" spans="1:5" s="78" customFormat="1" ht="15.6" x14ac:dyDescent="0.3">
      <c r="A23" s="75">
        <v>10</v>
      </c>
      <c r="B23" s="113">
        <v>44565</v>
      </c>
      <c r="C23" s="54">
        <v>220</v>
      </c>
      <c r="D23" s="59" t="s">
        <v>65</v>
      </c>
      <c r="E23" s="61" t="s">
        <v>202</v>
      </c>
    </row>
    <row r="24" spans="1:5" s="78" customFormat="1" ht="15.6" x14ac:dyDescent="0.3">
      <c r="A24" s="112">
        <v>11</v>
      </c>
      <c r="B24" s="113">
        <v>44565</v>
      </c>
      <c r="C24" s="54">
        <v>595</v>
      </c>
      <c r="D24" s="59" t="s">
        <v>203</v>
      </c>
      <c r="E24" s="62" t="s">
        <v>66</v>
      </c>
    </row>
    <row r="25" spans="1:5" s="78" customFormat="1" ht="15.6" x14ac:dyDescent="0.3">
      <c r="A25" s="75">
        <v>12</v>
      </c>
      <c r="B25" s="113">
        <v>44565</v>
      </c>
      <c r="C25" s="54">
        <v>962.12</v>
      </c>
      <c r="D25" s="59" t="s">
        <v>49</v>
      </c>
      <c r="E25" s="62" t="s">
        <v>13</v>
      </c>
    </row>
    <row r="26" spans="1:5" s="78" customFormat="1" ht="15.6" x14ac:dyDescent="0.3">
      <c r="A26" s="112">
        <v>13</v>
      </c>
      <c r="B26" s="113">
        <v>44565</v>
      </c>
      <c r="C26" s="54">
        <v>5712</v>
      </c>
      <c r="D26" s="59" t="s">
        <v>92</v>
      </c>
      <c r="E26" s="62" t="s">
        <v>204</v>
      </c>
    </row>
    <row r="27" spans="1:5" s="78" customFormat="1" ht="15.6" x14ac:dyDescent="0.3">
      <c r="A27" s="75">
        <v>14</v>
      </c>
      <c r="B27" s="113">
        <v>44565</v>
      </c>
      <c r="C27" s="54">
        <v>30356.19</v>
      </c>
      <c r="D27" s="55" t="s">
        <v>107</v>
      </c>
      <c r="E27" s="60" t="s">
        <v>108</v>
      </c>
    </row>
    <row r="28" spans="1:5" s="78" customFormat="1" ht="15.6" x14ac:dyDescent="0.3">
      <c r="A28" s="112">
        <v>15</v>
      </c>
      <c r="B28" s="113">
        <v>44565</v>
      </c>
      <c r="C28" s="54">
        <v>54539.83</v>
      </c>
      <c r="D28" s="55" t="s">
        <v>205</v>
      </c>
      <c r="E28" s="60" t="s">
        <v>206</v>
      </c>
    </row>
    <row r="29" spans="1:5" s="78" customFormat="1" ht="15.6" x14ac:dyDescent="0.3">
      <c r="A29" s="75">
        <v>16</v>
      </c>
      <c r="B29" s="113">
        <v>44565</v>
      </c>
      <c r="C29" s="54">
        <v>12155.53</v>
      </c>
      <c r="D29" s="55" t="s">
        <v>120</v>
      </c>
      <c r="E29" s="60" t="s">
        <v>53</v>
      </c>
    </row>
    <row r="30" spans="1:5" s="78" customFormat="1" ht="15.6" x14ac:dyDescent="0.3">
      <c r="A30" s="112">
        <v>17</v>
      </c>
      <c r="B30" s="113">
        <v>44565</v>
      </c>
      <c r="C30" s="54">
        <v>373.3</v>
      </c>
      <c r="D30" s="59" t="s">
        <v>90</v>
      </c>
      <c r="E30" s="62" t="s">
        <v>207</v>
      </c>
    </row>
    <row r="31" spans="1:5" s="78" customFormat="1" ht="15.6" x14ac:dyDescent="0.3">
      <c r="A31" s="75">
        <v>18</v>
      </c>
      <c r="B31" s="113">
        <v>44565</v>
      </c>
      <c r="C31" s="54">
        <v>7769.38</v>
      </c>
      <c r="D31" s="55" t="s">
        <v>47</v>
      </c>
      <c r="E31" s="62" t="s">
        <v>208</v>
      </c>
    </row>
    <row r="32" spans="1:5" s="78" customFormat="1" ht="15.6" x14ac:dyDescent="0.3">
      <c r="A32" s="112">
        <v>19</v>
      </c>
      <c r="B32" s="113">
        <v>44566</v>
      </c>
      <c r="C32" s="54">
        <v>55000</v>
      </c>
      <c r="D32" s="55" t="s">
        <v>17</v>
      </c>
      <c r="E32" s="60" t="s">
        <v>209</v>
      </c>
    </row>
    <row r="33" spans="1:5" s="78" customFormat="1" ht="15.6" x14ac:dyDescent="0.3">
      <c r="A33" s="75">
        <v>20</v>
      </c>
      <c r="B33" s="113">
        <v>44566</v>
      </c>
      <c r="C33" s="54">
        <v>9350</v>
      </c>
      <c r="D33" s="55" t="s">
        <v>210</v>
      </c>
      <c r="E33" s="60" t="s">
        <v>211</v>
      </c>
    </row>
    <row r="34" spans="1:5" s="78" customFormat="1" ht="15.6" x14ac:dyDescent="0.3">
      <c r="A34" s="112">
        <v>21</v>
      </c>
      <c r="B34" s="113">
        <v>44566</v>
      </c>
      <c r="C34" s="54">
        <v>1600</v>
      </c>
      <c r="D34" s="55" t="s">
        <v>212</v>
      </c>
      <c r="E34" s="60" t="s">
        <v>211</v>
      </c>
    </row>
    <row r="35" spans="1:5" s="78" customFormat="1" ht="15.6" x14ac:dyDescent="0.3">
      <c r="A35" s="75">
        <v>22</v>
      </c>
      <c r="B35" s="113">
        <v>44566</v>
      </c>
      <c r="C35" s="54">
        <v>1000000</v>
      </c>
      <c r="D35" s="55" t="s">
        <v>75</v>
      </c>
      <c r="E35" s="60" t="s">
        <v>214</v>
      </c>
    </row>
    <row r="36" spans="1:5" s="78" customFormat="1" ht="15.6" x14ac:dyDescent="0.3">
      <c r="A36" s="112">
        <v>23</v>
      </c>
      <c r="B36" s="113">
        <v>44566</v>
      </c>
      <c r="C36" s="54">
        <v>1600</v>
      </c>
      <c r="D36" s="55" t="s">
        <v>213</v>
      </c>
      <c r="E36" s="60" t="s">
        <v>211</v>
      </c>
    </row>
    <row r="37" spans="1:5" s="78" customFormat="1" ht="15.6" x14ac:dyDescent="0.3">
      <c r="A37" s="75">
        <v>24</v>
      </c>
      <c r="B37" s="113">
        <v>44567</v>
      </c>
      <c r="C37" s="54">
        <f>1407.18+111.46+703.57+759.31+21.91</f>
        <v>3003.43</v>
      </c>
      <c r="D37" s="55" t="s">
        <v>50</v>
      </c>
      <c r="E37" s="60" t="s">
        <v>116</v>
      </c>
    </row>
    <row r="38" spans="1:5" s="78" customFormat="1" ht="15.6" x14ac:dyDescent="0.3">
      <c r="A38" s="112">
        <v>25</v>
      </c>
      <c r="B38" s="113">
        <v>44567</v>
      </c>
      <c r="C38" s="54">
        <v>14901.18</v>
      </c>
      <c r="D38" s="55" t="s">
        <v>97</v>
      </c>
      <c r="E38" s="60" t="s">
        <v>215</v>
      </c>
    </row>
    <row r="39" spans="1:5" s="78" customFormat="1" ht="15.6" x14ac:dyDescent="0.3">
      <c r="A39" s="75">
        <v>26</v>
      </c>
      <c r="B39" s="113">
        <v>44567</v>
      </c>
      <c r="C39" s="54">
        <v>118.79</v>
      </c>
      <c r="D39" s="55" t="s">
        <v>63</v>
      </c>
      <c r="E39" s="60" t="s">
        <v>122</v>
      </c>
    </row>
    <row r="40" spans="1:5" s="78" customFormat="1" ht="15.6" x14ac:dyDescent="0.3">
      <c r="A40" s="112">
        <v>27</v>
      </c>
      <c r="B40" s="113">
        <v>44567</v>
      </c>
      <c r="C40" s="54">
        <v>363.09</v>
      </c>
      <c r="D40" s="55" t="s">
        <v>44</v>
      </c>
      <c r="E40" s="60" t="s">
        <v>106</v>
      </c>
    </row>
    <row r="41" spans="1:5" s="78" customFormat="1" ht="15.6" x14ac:dyDescent="0.3">
      <c r="A41" s="75">
        <v>28</v>
      </c>
      <c r="B41" s="113">
        <v>44567</v>
      </c>
      <c r="C41" s="54">
        <v>64852.62</v>
      </c>
      <c r="D41" s="55" t="s">
        <v>96</v>
      </c>
      <c r="E41" s="60" t="s">
        <v>216</v>
      </c>
    </row>
    <row r="42" spans="1:5" s="78" customFormat="1" ht="15.6" x14ac:dyDescent="0.3">
      <c r="A42" s="112">
        <v>29</v>
      </c>
      <c r="B42" s="113">
        <v>44567</v>
      </c>
      <c r="C42" s="54">
        <v>10816.27</v>
      </c>
      <c r="D42" s="59" t="s">
        <v>81</v>
      </c>
      <c r="E42" s="62" t="s">
        <v>217</v>
      </c>
    </row>
    <row r="43" spans="1:5" s="78" customFormat="1" ht="15.6" x14ac:dyDescent="0.3">
      <c r="A43" s="75">
        <v>30</v>
      </c>
      <c r="B43" s="113">
        <v>44567</v>
      </c>
      <c r="C43" s="54">
        <v>634.66</v>
      </c>
      <c r="D43" s="55" t="s">
        <v>47</v>
      </c>
      <c r="E43" s="60" t="s">
        <v>218</v>
      </c>
    </row>
    <row r="44" spans="1:5" s="78" customFormat="1" ht="15.6" x14ac:dyDescent="0.3">
      <c r="A44" s="112">
        <v>31</v>
      </c>
      <c r="B44" s="113">
        <v>44567</v>
      </c>
      <c r="C44" s="54">
        <v>3197.05</v>
      </c>
      <c r="D44" s="55" t="s">
        <v>47</v>
      </c>
      <c r="E44" s="60" t="s">
        <v>219</v>
      </c>
    </row>
    <row r="45" spans="1:5" s="78" customFormat="1" ht="15.6" x14ac:dyDescent="0.3">
      <c r="A45" s="75">
        <v>32</v>
      </c>
      <c r="B45" s="113">
        <v>44567</v>
      </c>
      <c r="C45" s="54">
        <v>199.5</v>
      </c>
      <c r="D45" s="55" t="s">
        <v>142</v>
      </c>
      <c r="E45" s="60" t="s">
        <v>220</v>
      </c>
    </row>
    <row r="46" spans="1:5" s="78" customFormat="1" ht="15.6" x14ac:dyDescent="0.3">
      <c r="A46" s="112">
        <v>33</v>
      </c>
      <c r="B46" s="113">
        <v>44567</v>
      </c>
      <c r="C46" s="54">
        <v>393956.64</v>
      </c>
      <c r="D46" s="59" t="s">
        <v>98</v>
      </c>
      <c r="E46" s="62" t="s">
        <v>221</v>
      </c>
    </row>
    <row r="47" spans="1:5" s="78" customFormat="1" ht="15.6" x14ac:dyDescent="0.3">
      <c r="A47" s="75">
        <v>34</v>
      </c>
      <c r="B47" s="113">
        <v>44567</v>
      </c>
      <c r="C47" s="114">
        <v>100</v>
      </c>
      <c r="D47" s="115" t="s">
        <v>133</v>
      </c>
      <c r="E47" s="144" t="s">
        <v>149</v>
      </c>
    </row>
    <row r="48" spans="1:5" s="78" customFormat="1" ht="15.6" x14ac:dyDescent="0.3">
      <c r="A48" s="112">
        <v>35</v>
      </c>
      <c r="B48" s="113">
        <v>44567</v>
      </c>
      <c r="C48" s="114">
        <v>100</v>
      </c>
      <c r="D48" s="115" t="s">
        <v>133</v>
      </c>
      <c r="E48" s="144" t="s">
        <v>150</v>
      </c>
    </row>
    <row r="49" spans="1:6" ht="15.6" x14ac:dyDescent="0.3">
      <c r="A49" s="75">
        <v>36</v>
      </c>
      <c r="B49" s="113">
        <v>44567</v>
      </c>
      <c r="C49" s="117">
        <v>20</v>
      </c>
      <c r="D49" s="118" t="s">
        <v>140</v>
      </c>
      <c r="E49" s="145" t="s">
        <v>141</v>
      </c>
    </row>
    <row r="50" spans="1:6" ht="15.6" x14ac:dyDescent="0.3">
      <c r="A50" s="112">
        <v>37</v>
      </c>
      <c r="B50" s="113">
        <v>44568</v>
      </c>
      <c r="C50" s="114">
        <v>150</v>
      </c>
      <c r="D50" s="115" t="s">
        <v>151</v>
      </c>
      <c r="E50" s="144" t="s">
        <v>152</v>
      </c>
    </row>
    <row r="51" spans="1:6" ht="15.6" x14ac:dyDescent="0.3">
      <c r="A51" s="75">
        <v>38</v>
      </c>
      <c r="B51" s="113">
        <v>44568</v>
      </c>
      <c r="C51" s="114">
        <v>100</v>
      </c>
      <c r="D51" s="115" t="s">
        <v>133</v>
      </c>
      <c r="E51" s="144" t="s">
        <v>153</v>
      </c>
    </row>
    <row r="52" spans="1:6" ht="15.6" x14ac:dyDescent="0.3">
      <c r="A52" s="112">
        <v>39</v>
      </c>
      <c r="B52" s="113">
        <v>44568</v>
      </c>
      <c r="C52" s="114">
        <v>100</v>
      </c>
      <c r="D52" s="115" t="s">
        <v>133</v>
      </c>
      <c r="E52" s="144" t="s">
        <v>154</v>
      </c>
    </row>
    <row r="53" spans="1:6" ht="15.6" x14ac:dyDescent="0.3">
      <c r="A53" s="75">
        <v>40</v>
      </c>
      <c r="B53" s="113">
        <v>44571</v>
      </c>
      <c r="C53" s="114">
        <v>1187.6199999999999</v>
      </c>
      <c r="D53" s="115" t="s">
        <v>155</v>
      </c>
      <c r="E53" s="144" t="s">
        <v>156</v>
      </c>
    </row>
    <row r="54" spans="1:6" ht="15.6" x14ac:dyDescent="0.3">
      <c r="A54" s="112">
        <v>41</v>
      </c>
      <c r="B54" s="113">
        <v>44571</v>
      </c>
      <c r="C54" s="114">
        <v>100</v>
      </c>
      <c r="D54" s="115" t="s">
        <v>133</v>
      </c>
      <c r="E54" s="144" t="s">
        <v>157</v>
      </c>
      <c r="F54" s="81"/>
    </row>
    <row r="55" spans="1:6" ht="15.6" x14ac:dyDescent="0.3">
      <c r="A55" s="75">
        <v>42</v>
      </c>
      <c r="B55" s="113">
        <v>44571</v>
      </c>
      <c r="C55" s="119">
        <v>4694</v>
      </c>
      <c r="D55" s="116" t="s">
        <v>102</v>
      </c>
      <c r="E55" s="146" t="s">
        <v>158</v>
      </c>
    </row>
    <row r="56" spans="1:6" s="56" customFormat="1" ht="15.6" x14ac:dyDescent="0.3">
      <c r="A56" s="112">
        <v>43</v>
      </c>
      <c r="B56" s="113">
        <v>44571</v>
      </c>
      <c r="C56" s="114">
        <v>213.14</v>
      </c>
      <c r="D56" s="115" t="s">
        <v>159</v>
      </c>
      <c r="E56" s="144" t="s">
        <v>106</v>
      </c>
    </row>
    <row r="57" spans="1:6" s="56" customFormat="1" ht="15.6" x14ac:dyDescent="0.3">
      <c r="A57" s="75">
        <v>44</v>
      </c>
      <c r="B57" s="113">
        <v>44571</v>
      </c>
      <c r="C57" s="54">
        <v>290.39999999999998</v>
      </c>
      <c r="D57" s="55" t="s">
        <v>222</v>
      </c>
      <c r="E57" s="60" t="s">
        <v>223</v>
      </c>
    </row>
    <row r="58" spans="1:6" s="56" customFormat="1" ht="15.6" x14ac:dyDescent="0.3">
      <c r="A58" s="112">
        <v>45</v>
      </c>
      <c r="B58" s="113">
        <v>44571</v>
      </c>
      <c r="C58" s="54">
        <f>190+190+214+248+89+214+214+214+214+190</f>
        <v>1977</v>
      </c>
      <c r="D58" s="55" t="s">
        <v>117</v>
      </c>
      <c r="E58" s="60" t="s">
        <v>224</v>
      </c>
    </row>
    <row r="59" spans="1:6" s="56" customFormat="1" ht="15.6" x14ac:dyDescent="0.3">
      <c r="A59" s="75">
        <v>46</v>
      </c>
      <c r="B59" s="113">
        <v>44571</v>
      </c>
      <c r="C59" s="54">
        <f>2814.3+888.85</f>
        <v>3703.15</v>
      </c>
      <c r="D59" s="55" t="s">
        <v>50</v>
      </c>
      <c r="E59" s="60" t="s">
        <v>77</v>
      </c>
    </row>
    <row r="60" spans="1:6" s="56" customFormat="1" ht="15.6" x14ac:dyDescent="0.3">
      <c r="A60" s="112">
        <v>47</v>
      </c>
      <c r="B60" s="113">
        <v>44571</v>
      </c>
      <c r="C60" s="54">
        <f>2380+2380</f>
        <v>4760</v>
      </c>
      <c r="D60" s="55" t="s">
        <v>225</v>
      </c>
      <c r="E60" s="60" t="s">
        <v>226</v>
      </c>
    </row>
    <row r="61" spans="1:6" s="56" customFormat="1" ht="15.6" x14ac:dyDescent="0.3">
      <c r="A61" s="75">
        <v>48</v>
      </c>
      <c r="B61" s="113">
        <v>44571</v>
      </c>
      <c r="C61" s="54">
        <v>297.5</v>
      </c>
      <c r="D61" s="55" t="s">
        <v>54</v>
      </c>
      <c r="E61" s="60" t="s">
        <v>227</v>
      </c>
    </row>
    <row r="62" spans="1:6" s="56" customFormat="1" ht="15.6" x14ac:dyDescent="0.3">
      <c r="A62" s="112">
        <v>49</v>
      </c>
      <c r="B62" s="113">
        <v>44571</v>
      </c>
      <c r="C62" s="54">
        <v>10340.209999999999</v>
      </c>
      <c r="D62" s="59" t="s">
        <v>75</v>
      </c>
      <c r="E62" s="62" t="s">
        <v>228</v>
      </c>
    </row>
    <row r="63" spans="1:6" s="56" customFormat="1" ht="15.6" x14ac:dyDescent="0.3">
      <c r="A63" s="75">
        <v>50</v>
      </c>
      <c r="B63" s="113">
        <v>44571</v>
      </c>
      <c r="C63" s="54">
        <v>8376.7800000000007</v>
      </c>
      <c r="D63" s="59" t="s">
        <v>229</v>
      </c>
      <c r="E63" s="62" t="s">
        <v>230</v>
      </c>
    </row>
    <row r="64" spans="1:6" s="56" customFormat="1" ht="15.6" x14ac:dyDescent="0.3">
      <c r="A64" s="112">
        <v>51</v>
      </c>
      <c r="B64" s="113">
        <v>44571</v>
      </c>
      <c r="C64" s="54">
        <f>32615.52+8496.6</f>
        <v>41112.120000000003</v>
      </c>
      <c r="D64" s="59" t="s">
        <v>114</v>
      </c>
      <c r="E64" s="62" t="s">
        <v>101</v>
      </c>
    </row>
    <row r="65" spans="1:5" s="56" customFormat="1" ht="15.6" x14ac:dyDescent="0.3">
      <c r="A65" s="75">
        <v>52</v>
      </c>
      <c r="B65" s="113">
        <v>44571</v>
      </c>
      <c r="C65" s="54">
        <v>1428</v>
      </c>
      <c r="D65" s="59" t="s">
        <v>95</v>
      </c>
      <c r="E65" s="62" t="s">
        <v>231</v>
      </c>
    </row>
    <row r="66" spans="1:5" s="56" customFormat="1" ht="15.6" x14ac:dyDescent="0.3">
      <c r="A66" s="112">
        <v>53</v>
      </c>
      <c r="B66" s="113">
        <v>44571</v>
      </c>
      <c r="C66" s="54">
        <v>26521.29</v>
      </c>
      <c r="D66" s="59" t="s">
        <v>232</v>
      </c>
      <c r="E66" s="62" t="s">
        <v>58</v>
      </c>
    </row>
    <row r="67" spans="1:5" s="56" customFormat="1" ht="15.6" x14ac:dyDescent="0.3">
      <c r="A67" s="75">
        <v>54</v>
      </c>
      <c r="B67" s="113">
        <v>44571</v>
      </c>
      <c r="C67" s="54">
        <v>1046.01</v>
      </c>
      <c r="D67" s="55" t="s">
        <v>233</v>
      </c>
      <c r="E67" s="60" t="s">
        <v>234</v>
      </c>
    </row>
    <row r="68" spans="1:5" s="56" customFormat="1" ht="15.6" x14ac:dyDescent="0.3">
      <c r="A68" s="112">
        <v>55</v>
      </c>
      <c r="B68" s="113">
        <v>44572</v>
      </c>
      <c r="C68" s="54">
        <v>1000000</v>
      </c>
      <c r="D68" s="55" t="s">
        <v>75</v>
      </c>
      <c r="E68" s="60" t="s">
        <v>214</v>
      </c>
    </row>
    <row r="69" spans="1:5" s="56" customFormat="1" ht="15.6" x14ac:dyDescent="0.3">
      <c r="A69" s="75">
        <v>56</v>
      </c>
      <c r="B69" s="113">
        <v>44572</v>
      </c>
      <c r="C69" s="54">
        <v>2591.3000000000002</v>
      </c>
      <c r="D69" s="55" t="s">
        <v>235</v>
      </c>
      <c r="E69" s="60" t="s">
        <v>236</v>
      </c>
    </row>
    <row r="70" spans="1:5" s="56" customFormat="1" ht="15.6" x14ac:dyDescent="0.3">
      <c r="A70" s="112">
        <v>57</v>
      </c>
      <c r="B70" s="113">
        <v>44572</v>
      </c>
      <c r="C70" s="54">
        <f>535.5+535.5+3596.78</f>
        <v>4667.7800000000007</v>
      </c>
      <c r="D70" s="55" t="s">
        <v>93</v>
      </c>
      <c r="E70" s="60" t="s">
        <v>237</v>
      </c>
    </row>
    <row r="71" spans="1:5" s="56" customFormat="1" ht="15.6" x14ac:dyDescent="0.3">
      <c r="A71" s="75">
        <v>58</v>
      </c>
      <c r="B71" s="113">
        <v>44572</v>
      </c>
      <c r="C71" s="119">
        <v>4931.01</v>
      </c>
      <c r="D71" s="116" t="s">
        <v>102</v>
      </c>
      <c r="E71" s="146" t="s">
        <v>158</v>
      </c>
    </row>
    <row r="72" spans="1:5" s="56" customFormat="1" ht="15.6" x14ac:dyDescent="0.3">
      <c r="A72" s="112">
        <v>59</v>
      </c>
      <c r="B72" s="113">
        <v>44572</v>
      </c>
      <c r="C72" s="114">
        <v>126</v>
      </c>
      <c r="D72" s="115" t="s">
        <v>160</v>
      </c>
      <c r="E72" s="147" t="s">
        <v>161</v>
      </c>
    </row>
    <row r="73" spans="1:5" s="56" customFormat="1" ht="15.6" x14ac:dyDescent="0.3">
      <c r="A73" s="75">
        <v>60</v>
      </c>
      <c r="B73" s="113">
        <v>44572</v>
      </c>
      <c r="C73" s="114">
        <v>300</v>
      </c>
      <c r="D73" s="115" t="s">
        <v>137</v>
      </c>
      <c r="E73" s="146" t="s">
        <v>162</v>
      </c>
    </row>
    <row r="74" spans="1:5" s="56" customFormat="1" ht="15.6" x14ac:dyDescent="0.3">
      <c r="A74" s="112">
        <v>61</v>
      </c>
      <c r="B74" s="113">
        <v>44572</v>
      </c>
      <c r="C74" s="119">
        <v>1602</v>
      </c>
      <c r="D74" s="116" t="s">
        <v>163</v>
      </c>
      <c r="E74" s="146" t="s">
        <v>139</v>
      </c>
    </row>
    <row r="75" spans="1:5" s="56" customFormat="1" ht="15.6" x14ac:dyDescent="0.3">
      <c r="A75" s="75">
        <v>62</v>
      </c>
      <c r="B75" s="113">
        <v>44573</v>
      </c>
      <c r="C75" s="54">
        <v>621.17999999999995</v>
      </c>
      <c r="D75" s="59" t="s">
        <v>80</v>
      </c>
      <c r="E75" s="62" t="s">
        <v>66</v>
      </c>
    </row>
    <row r="76" spans="1:5" s="56" customFormat="1" ht="15.6" x14ac:dyDescent="0.3">
      <c r="A76" s="112">
        <v>63</v>
      </c>
      <c r="B76" s="113">
        <v>44573</v>
      </c>
      <c r="C76" s="54">
        <f>4955.77+175.25</f>
        <v>5131.0200000000004</v>
      </c>
      <c r="D76" s="59" t="s">
        <v>238</v>
      </c>
      <c r="E76" s="62" t="s">
        <v>239</v>
      </c>
    </row>
    <row r="77" spans="1:5" s="56" customFormat="1" ht="15.6" x14ac:dyDescent="0.3">
      <c r="A77" s="75">
        <v>64</v>
      </c>
      <c r="B77" s="113">
        <v>44573</v>
      </c>
      <c r="C77" s="54">
        <v>119</v>
      </c>
      <c r="D77" s="59" t="s">
        <v>60</v>
      </c>
      <c r="E77" s="62" t="s">
        <v>61</v>
      </c>
    </row>
    <row r="78" spans="1:5" s="56" customFormat="1" ht="15.6" x14ac:dyDescent="0.3">
      <c r="A78" s="112">
        <v>65</v>
      </c>
      <c r="B78" s="113">
        <v>44573</v>
      </c>
      <c r="C78" s="54">
        <v>355437.63</v>
      </c>
      <c r="D78" s="59" t="s">
        <v>14</v>
      </c>
      <c r="E78" s="62" t="s">
        <v>112</v>
      </c>
    </row>
    <row r="79" spans="1:5" s="56" customFormat="1" ht="15.6" x14ac:dyDescent="0.3">
      <c r="A79" s="75">
        <v>66</v>
      </c>
      <c r="B79" s="113">
        <v>44573</v>
      </c>
      <c r="C79" s="54">
        <v>4827.1899999999996</v>
      </c>
      <c r="D79" s="59" t="s">
        <v>240</v>
      </c>
      <c r="E79" s="62" t="s">
        <v>241</v>
      </c>
    </row>
    <row r="80" spans="1:5" s="56" customFormat="1" ht="15.6" x14ac:dyDescent="0.3">
      <c r="A80" s="112">
        <v>67</v>
      </c>
      <c r="B80" s="113">
        <v>44573</v>
      </c>
      <c r="C80" s="54">
        <v>3998.13</v>
      </c>
      <c r="D80" s="59" t="s">
        <v>105</v>
      </c>
      <c r="E80" s="62" t="s">
        <v>242</v>
      </c>
    </row>
    <row r="81" spans="1:5" s="56" customFormat="1" ht="15.6" x14ac:dyDescent="0.3">
      <c r="A81" s="75">
        <v>68</v>
      </c>
      <c r="B81" s="113">
        <v>44573</v>
      </c>
      <c r="C81" s="54">
        <v>11522.6</v>
      </c>
      <c r="D81" s="59" t="s">
        <v>222</v>
      </c>
      <c r="E81" s="62" t="s">
        <v>243</v>
      </c>
    </row>
    <row r="82" spans="1:5" s="56" customFormat="1" ht="15.6" x14ac:dyDescent="0.3">
      <c r="A82" s="112">
        <v>69</v>
      </c>
      <c r="B82" s="113">
        <v>44573</v>
      </c>
      <c r="C82" s="54">
        <v>1303.05</v>
      </c>
      <c r="D82" s="59" t="s">
        <v>62</v>
      </c>
      <c r="E82" s="62" t="s">
        <v>61</v>
      </c>
    </row>
    <row r="83" spans="1:5" s="56" customFormat="1" ht="15.6" x14ac:dyDescent="0.3">
      <c r="A83" s="75">
        <v>70</v>
      </c>
      <c r="B83" s="113">
        <v>44573</v>
      </c>
      <c r="C83" s="54">
        <f>1562.5*5</f>
        <v>7812.5</v>
      </c>
      <c r="D83" s="59" t="s">
        <v>244</v>
      </c>
      <c r="E83" s="62" t="s">
        <v>325</v>
      </c>
    </row>
    <row r="84" spans="1:5" s="56" customFormat="1" ht="15.6" x14ac:dyDescent="0.3">
      <c r="A84" s="112">
        <v>71</v>
      </c>
      <c r="B84" s="113">
        <v>44573</v>
      </c>
      <c r="C84" s="54">
        <v>1319.47</v>
      </c>
      <c r="D84" s="59" t="s">
        <v>49</v>
      </c>
      <c r="E84" s="62" t="s">
        <v>13</v>
      </c>
    </row>
    <row r="85" spans="1:5" s="56" customFormat="1" ht="15.6" x14ac:dyDescent="0.3">
      <c r="A85" s="75">
        <v>72</v>
      </c>
      <c r="B85" s="113">
        <v>44573</v>
      </c>
      <c r="C85" s="54">
        <v>463.78</v>
      </c>
      <c r="D85" s="59" t="s">
        <v>57</v>
      </c>
      <c r="E85" s="62" t="s">
        <v>245</v>
      </c>
    </row>
    <row r="86" spans="1:5" s="56" customFormat="1" ht="15.6" x14ac:dyDescent="0.3">
      <c r="A86" s="112">
        <v>73</v>
      </c>
      <c r="B86" s="113">
        <v>44573</v>
      </c>
      <c r="C86" s="54">
        <v>2494.2399999999998</v>
      </c>
      <c r="D86" s="59" t="s">
        <v>70</v>
      </c>
      <c r="E86" s="62" t="s">
        <v>111</v>
      </c>
    </row>
    <row r="87" spans="1:5" s="56" customFormat="1" ht="15.6" x14ac:dyDescent="0.3">
      <c r="A87" s="75">
        <v>74</v>
      </c>
      <c r="B87" s="113">
        <v>44573</v>
      </c>
      <c r="C87" s="54">
        <f>16418.23+35674.06+74567.48+7967.44+258533.66+3909.86</f>
        <v>397070.73</v>
      </c>
      <c r="D87" s="59" t="s">
        <v>19</v>
      </c>
      <c r="E87" s="62" t="s">
        <v>246</v>
      </c>
    </row>
    <row r="88" spans="1:5" s="56" customFormat="1" ht="15.6" x14ac:dyDescent="0.3">
      <c r="A88" s="112">
        <v>75</v>
      </c>
      <c r="B88" s="113">
        <v>44573</v>
      </c>
      <c r="C88" s="54">
        <v>1498818.11</v>
      </c>
      <c r="D88" s="59" t="s">
        <v>86</v>
      </c>
      <c r="E88" s="62" t="s">
        <v>247</v>
      </c>
    </row>
    <row r="89" spans="1:5" s="56" customFormat="1" ht="15.6" x14ac:dyDescent="0.3">
      <c r="A89" s="75">
        <v>76</v>
      </c>
      <c r="B89" s="113">
        <v>44573</v>
      </c>
      <c r="C89" s="54">
        <f>65287.72+93937.21</f>
        <v>159224.93</v>
      </c>
      <c r="D89" s="59" t="s">
        <v>248</v>
      </c>
      <c r="E89" s="62" t="s">
        <v>249</v>
      </c>
    </row>
    <row r="90" spans="1:5" s="56" customFormat="1" ht="15.6" x14ac:dyDescent="0.3">
      <c r="A90" s="112">
        <v>77</v>
      </c>
      <c r="B90" s="113">
        <v>44573</v>
      </c>
      <c r="C90" s="54">
        <v>973046.34</v>
      </c>
      <c r="D90" s="59" t="s">
        <v>74</v>
      </c>
      <c r="E90" s="62" t="s">
        <v>250</v>
      </c>
    </row>
    <row r="91" spans="1:5" s="56" customFormat="1" ht="15.6" x14ac:dyDescent="0.3">
      <c r="A91" s="75">
        <v>78</v>
      </c>
      <c r="B91" s="113">
        <v>44573</v>
      </c>
      <c r="C91" s="54">
        <v>3480.75</v>
      </c>
      <c r="D91" s="59" t="s">
        <v>251</v>
      </c>
      <c r="E91" s="62" t="s">
        <v>252</v>
      </c>
    </row>
    <row r="92" spans="1:5" s="56" customFormat="1" ht="15.6" x14ac:dyDescent="0.3">
      <c r="A92" s="112">
        <v>79</v>
      </c>
      <c r="B92" s="113">
        <v>44573</v>
      </c>
      <c r="C92" s="54">
        <v>35630.28</v>
      </c>
      <c r="D92" s="59" t="s">
        <v>253</v>
      </c>
      <c r="E92" s="62" t="s">
        <v>254</v>
      </c>
    </row>
    <row r="93" spans="1:5" s="56" customFormat="1" ht="15.6" x14ac:dyDescent="0.3">
      <c r="A93" s="75">
        <v>80</v>
      </c>
      <c r="B93" s="113">
        <v>44575</v>
      </c>
      <c r="C93" s="54">
        <v>500000</v>
      </c>
      <c r="D93" s="55" t="s">
        <v>75</v>
      </c>
      <c r="E93" s="60" t="s">
        <v>214</v>
      </c>
    </row>
    <row r="94" spans="1:5" s="56" customFormat="1" ht="15.6" x14ac:dyDescent="0.3">
      <c r="A94" s="112">
        <v>81</v>
      </c>
      <c r="B94" s="113">
        <v>44575</v>
      </c>
      <c r="C94" s="54">
        <v>30.46</v>
      </c>
      <c r="D94" s="55" t="s">
        <v>142</v>
      </c>
      <c r="E94" s="62" t="s">
        <v>100</v>
      </c>
    </row>
    <row r="95" spans="1:5" s="56" customFormat="1" ht="15.6" x14ac:dyDescent="0.3">
      <c r="A95" s="75">
        <v>82</v>
      </c>
      <c r="B95" s="113">
        <v>44575</v>
      </c>
      <c r="C95" s="54">
        <v>36.89</v>
      </c>
      <c r="D95" s="55" t="s">
        <v>142</v>
      </c>
      <c r="E95" s="62" t="s">
        <v>110</v>
      </c>
    </row>
    <row r="96" spans="1:5" s="56" customFormat="1" ht="15.6" x14ac:dyDescent="0.3">
      <c r="A96" s="112">
        <v>83</v>
      </c>
      <c r="B96" s="113">
        <v>44575</v>
      </c>
      <c r="C96" s="119">
        <v>667</v>
      </c>
      <c r="D96" s="116" t="s">
        <v>131</v>
      </c>
      <c r="E96" s="146" t="s">
        <v>164</v>
      </c>
    </row>
    <row r="97" spans="1:5" s="56" customFormat="1" ht="15.6" x14ac:dyDescent="0.3">
      <c r="A97" s="75">
        <v>84</v>
      </c>
      <c r="B97" s="113">
        <v>44575</v>
      </c>
      <c r="C97" s="119">
        <v>4640</v>
      </c>
      <c r="D97" s="116" t="s">
        <v>134</v>
      </c>
      <c r="E97" s="146" t="s">
        <v>165</v>
      </c>
    </row>
    <row r="98" spans="1:5" s="56" customFormat="1" ht="15.6" x14ac:dyDescent="0.3">
      <c r="A98" s="112">
        <v>85</v>
      </c>
      <c r="B98" s="113">
        <v>44576</v>
      </c>
      <c r="C98" s="119">
        <v>930.61</v>
      </c>
      <c r="D98" s="116" t="s">
        <v>159</v>
      </c>
      <c r="E98" s="146" t="s">
        <v>166</v>
      </c>
    </row>
    <row r="99" spans="1:5" s="56" customFormat="1" ht="15.6" x14ac:dyDescent="0.3">
      <c r="A99" s="75">
        <v>86</v>
      </c>
      <c r="B99" s="113">
        <v>44578</v>
      </c>
      <c r="C99" s="119">
        <v>257.89999999999998</v>
      </c>
      <c r="D99" s="116" t="s">
        <v>167</v>
      </c>
      <c r="E99" s="146" t="s">
        <v>168</v>
      </c>
    </row>
    <row r="100" spans="1:5" s="56" customFormat="1" ht="15.6" x14ac:dyDescent="0.3">
      <c r="A100" s="112">
        <v>87</v>
      </c>
      <c r="B100" s="113">
        <v>44578</v>
      </c>
      <c r="C100" s="54">
        <v>309661.8</v>
      </c>
      <c r="D100" s="55" t="s">
        <v>74</v>
      </c>
      <c r="E100" s="60" t="s">
        <v>255</v>
      </c>
    </row>
    <row r="101" spans="1:5" s="56" customFormat="1" ht="15.6" x14ac:dyDescent="0.3">
      <c r="A101" s="75">
        <v>88</v>
      </c>
      <c r="B101" s="113">
        <v>44578</v>
      </c>
      <c r="C101" s="54">
        <v>206.41</v>
      </c>
      <c r="D101" s="55" t="s">
        <v>142</v>
      </c>
      <c r="E101" s="60" t="s">
        <v>256</v>
      </c>
    </row>
    <row r="102" spans="1:5" s="56" customFormat="1" ht="15.6" x14ac:dyDescent="0.3">
      <c r="A102" s="112">
        <v>89</v>
      </c>
      <c r="B102" s="113">
        <v>44578</v>
      </c>
      <c r="C102" s="54">
        <v>2261</v>
      </c>
      <c r="D102" s="55" t="s">
        <v>57</v>
      </c>
      <c r="E102" s="60" t="s">
        <v>257</v>
      </c>
    </row>
    <row r="103" spans="1:5" s="56" customFormat="1" ht="15.6" x14ac:dyDescent="0.3">
      <c r="A103" s="75">
        <v>90</v>
      </c>
      <c r="B103" s="113">
        <v>44578</v>
      </c>
      <c r="C103" s="54">
        <v>813247.5</v>
      </c>
      <c r="D103" s="55" t="s">
        <v>258</v>
      </c>
      <c r="E103" s="60" t="s">
        <v>259</v>
      </c>
    </row>
    <row r="104" spans="1:5" s="56" customFormat="1" ht="15.6" x14ac:dyDescent="0.3">
      <c r="A104" s="112">
        <v>91</v>
      </c>
      <c r="B104" s="113">
        <v>44578</v>
      </c>
      <c r="C104" s="54">
        <v>2589.73</v>
      </c>
      <c r="D104" s="55" t="s">
        <v>235</v>
      </c>
      <c r="E104" s="60" t="s">
        <v>260</v>
      </c>
    </row>
    <row r="105" spans="1:5" s="56" customFormat="1" ht="15.6" x14ac:dyDescent="0.3">
      <c r="A105" s="75">
        <v>92</v>
      </c>
      <c r="B105" s="113">
        <v>44578</v>
      </c>
      <c r="C105" s="54">
        <v>750</v>
      </c>
      <c r="D105" s="55" t="s">
        <v>17</v>
      </c>
      <c r="E105" s="60" t="s">
        <v>261</v>
      </c>
    </row>
    <row r="106" spans="1:5" s="56" customFormat="1" ht="15.6" x14ac:dyDescent="0.3">
      <c r="A106" s="112">
        <v>93</v>
      </c>
      <c r="B106" s="113">
        <v>44578</v>
      </c>
      <c r="C106" s="54">
        <v>2141</v>
      </c>
      <c r="D106" s="55" t="s">
        <v>262</v>
      </c>
      <c r="E106" s="60" t="s">
        <v>263</v>
      </c>
    </row>
    <row r="107" spans="1:5" s="56" customFormat="1" ht="15.6" x14ac:dyDescent="0.3">
      <c r="A107" s="75">
        <v>94</v>
      </c>
      <c r="B107" s="113">
        <v>44578</v>
      </c>
      <c r="C107" s="54">
        <v>500000</v>
      </c>
      <c r="D107" s="55" t="s">
        <v>75</v>
      </c>
      <c r="E107" s="60" t="s">
        <v>214</v>
      </c>
    </row>
    <row r="108" spans="1:5" s="56" customFormat="1" ht="15.6" x14ac:dyDescent="0.3">
      <c r="A108" s="112">
        <v>95</v>
      </c>
      <c r="B108" s="113">
        <v>44578</v>
      </c>
      <c r="C108" s="54">
        <v>310000</v>
      </c>
      <c r="D108" s="55" t="s">
        <v>258</v>
      </c>
      <c r="E108" s="60" t="s">
        <v>259</v>
      </c>
    </row>
    <row r="109" spans="1:5" s="56" customFormat="1" ht="15.6" x14ac:dyDescent="0.3">
      <c r="A109" s="75">
        <v>96</v>
      </c>
      <c r="B109" s="113">
        <v>44580</v>
      </c>
      <c r="C109" s="54">
        <v>1808.8</v>
      </c>
      <c r="D109" s="55" t="s">
        <v>264</v>
      </c>
      <c r="E109" s="60" t="s">
        <v>265</v>
      </c>
    </row>
    <row r="110" spans="1:5" s="56" customFormat="1" ht="15.6" x14ac:dyDescent="0.3">
      <c r="A110" s="112">
        <v>97</v>
      </c>
      <c r="B110" s="113">
        <v>44580</v>
      </c>
      <c r="C110" s="54">
        <v>3123.75</v>
      </c>
      <c r="D110" s="55" t="s">
        <v>266</v>
      </c>
      <c r="E110" s="60" t="s">
        <v>267</v>
      </c>
    </row>
    <row r="111" spans="1:5" s="56" customFormat="1" ht="15.6" x14ac:dyDescent="0.3">
      <c r="A111" s="75">
        <v>98</v>
      </c>
      <c r="B111" s="113">
        <v>44580</v>
      </c>
      <c r="C111" s="54">
        <v>1868.3</v>
      </c>
      <c r="D111" s="55" t="s">
        <v>268</v>
      </c>
      <c r="E111" s="60" t="s">
        <v>269</v>
      </c>
    </row>
    <row r="112" spans="1:5" s="56" customFormat="1" ht="15.6" x14ac:dyDescent="0.3">
      <c r="A112" s="112">
        <v>99</v>
      </c>
      <c r="B112" s="113">
        <v>44580</v>
      </c>
      <c r="C112" s="54">
        <v>960751.26</v>
      </c>
      <c r="D112" s="55" t="s">
        <v>74</v>
      </c>
      <c r="E112" s="62" t="s">
        <v>250</v>
      </c>
    </row>
    <row r="113" spans="1:5" s="56" customFormat="1" ht="15.6" x14ac:dyDescent="0.3">
      <c r="A113" s="75">
        <v>100</v>
      </c>
      <c r="B113" s="113">
        <v>44580</v>
      </c>
      <c r="C113" s="54">
        <v>178.5</v>
      </c>
      <c r="D113" s="55" t="s">
        <v>121</v>
      </c>
      <c r="E113" s="60" t="s">
        <v>66</v>
      </c>
    </row>
    <row r="114" spans="1:5" s="56" customFormat="1" ht="15.6" x14ac:dyDescent="0.3">
      <c r="A114" s="112">
        <v>101</v>
      </c>
      <c r="B114" s="113">
        <v>44580</v>
      </c>
      <c r="C114" s="54">
        <v>517.65</v>
      </c>
      <c r="D114" s="55" t="s">
        <v>82</v>
      </c>
      <c r="E114" s="60" t="s">
        <v>115</v>
      </c>
    </row>
    <row r="115" spans="1:5" s="56" customFormat="1" ht="15.6" x14ac:dyDescent="0.3">
      <c r="A115" s="75">
        <v>102</v>
      </c>
      <c r="B115" s="113">
        <v>44580</v>
      </c>
      <c r="C115" s="54">
        <v>26124</v>
      </c>
      <c r="D115" s="55" t="s">
        <v>80</v>
      </c>
      <c r="E115" s="60" t="s">
        <v>99</v>
      </c>
    </row>
    <row r="116" spans="1:5" s="56" customFormat="1" ht="15.6" x14ac:dyDescent="0.3">
      <c r="A116" s="112">
        <v>103</v>
      </c>
      <c r="B116" s="113">
        <v>44580</v>
      </c>
      <c r="C116" s="54">
        <v>28988.400000000001</v>
      </c>
      <c r="D116" s="55" t="s">
        <v>270</v>
      </c>
      <c r="E116" s="60" t="s">
        <v>271</v>
      </c>
    </row>
    <row r="117" spans="1:5" s="56" customFormat="1" ht="15.6" x14ac:dyDescent="0.3">
      <c r="A117" s="75">
        <v>104</v>
      </c>
      <c r="B117" s="113">
        <v>44580</v>
      </c>
      <c r="C117" s="54">
        <v>65284.73</v>
      </c>
      <c r="D117" s="55" t="s">
        <v>51</v>
      </c>
      <c r="E117" s="60" t="s">
        <v>66</v>
      </c>
    </row>
    <row r="118" spans="1:5" s="56" customFormat="1" ht="15.6" x14ac:dyDescent="0.3">
      <c r="A118" s="112">
        <v>105</v>
      </c>
      <c r="B118" s="113">
        <v>44580</v>
      </c>
      <c r="C118" s="58">
        <f>100.6</f>
        <v>100.6</v>
      </c>
      <c r="D118" s="55" t="s">
        <v>17</v>
      </c>
      <c r="E118" s="148" t="s">
        <v>272</v>
      </c>
    </row>
    <row r="119" spans="1:5" s="56" customFormat="1" ht="15.6" x14ac:dyDescent="0.3">
      <c r="A119" s="75">
        <v>106</v>
      </c>
      <c r="B119" s="113">
        <v>44580</v>
      </c>
      <c r="C119" s="58">
        <v>116.7</v>
      </c>
      <c r="D119" s="55" t="s">
        <v>17</v>
      </c>
      <c r="E119" s="148" t="s">
        <v>273</v>
      </c>
    </row>
    <row r="120" spans="1:5" s="56" customFormat="1" ht="15.6" x14ac:dyDescent="0.3">
      <c r="A120" s="112">
        <v>107</v>
      </c>
      <c r="B120" s="113">
        <v>44580</v>
      </c>
      <c r="C120" s="58">
        <v>368.9</v>
      </c>
      <c r="D120" s="55" t="s">
        <v>45</v>
      </c>
      <c r="E120" s="148" t="s">
        <v>273</v>
      </c>
    </row>
    <row r="121" spans="1:5" s="56" customFormat="1" ht="15.6" x14ac:dyDescent="0.3">
      <c r="A121" s="75">
        <v>108</v>
      </c>
      <c r="B121" s="113">
        <v>44580</v>
      </c>
      <c r="C121" s="58">
        <v>368.9</v>
      </c>
      <c r="D121" s="55" t="s">
        <v>45</v>
      </c>
      <c r="E121" s="148" t="s">
        <v>272</v>
      </c>
    </row>
    <row r="122" spans="1:5" s="56" customFormat="1" ht="15.6" x14ac:dyDescent="0.3">
      <c r="A122" s="112">
        <v>109</v>
      </c>
      <c r="B122" s="113">
        <v>44580</v>
      </c>
      <c r="C122" s="58">
        <v>250</v>
      </c>
      <c r="D122" s="55" t="s">
        <v>14</v>
      </c>
      <c r="E122" s="148" t="s">
        <v>274</v>
      </c>
    </row>
    <row r="123" spans="1:5" s="56" customFormat="1" ht="15.6" x14ac:dyDescent="0.3">
      <c r="A123" s="75">
        <v>110</v>
      </c>
      <c r="B123" s="113">
        <v>44580</v>
      </c>
      <c r="C123" s="58">
        <v>250</v>
      </c>
      <c r="D123" s="55" t="s">
        <v>14</v>
      </c>
      <c r="E123" s="148" t="s">
        <v>275</v>
      </c>
    </row>
    <row r="124" spans="1:5" s="56" customFormat="1" ht="15.6" x14ac:dyDescent="0.3">
      <c r="A124" s="112">
        <v>111</v>
      </c>
      <c r="B124" s="113">
        <v>44580</v>
      </c>
      <c r="C124" s="54">
        <v>130.26</v>
      </c>
      <c r="D124" s="55" t="s">
        <v>79</v>
      </c>
      <c r="E124" s="60" t="s">
        <v>55</v>
      </c>
    </row>
    <row r="125" spans="1:5" s="56" customFormat="1" ht="15.6" x14ac:dyDescent="0.3">
      <c r="A125" s="75">
        <v>112</v>
      </c>
      <c r="B125" s="113">
        <v>44580</v>
      </c>
      <c r="C125" s="54">
        <v>1832.38</v>
      </c>
      <c r="D125" s="55" t="s">
        <v>276</v>
      </c>
      <c r="E125" s="60" t="s">
        <v>55</v>
      </c>
    </row>
    <row r="126" spans="1:5" s="56" customFormat="1" ht="15.6" x14ac:dyDescent="0.3">
      <c r="A126" s="112">
        <v>113</v>
      </c>
      <c r="B126" s="113">
        <v>44580</v>
      </c>
      <c r="C126" s="58">
        <f>121534.52+13000+114991.23</f>
        <v>249525.75</v>
      </c>
      <c r="D126" s="55" t="s">
        <v>277</v>
      </c>
      <c r="E126" s="60" t="s">
        <v>278</v>
      </c>
    </row>
    <row r="127" spans="1:5" s="56" customFormat="1" ht="15.6" x14ac:dyDescent="0.3">
      <c r="A127" s="75">
        <v>114</v>
      </c>
      <c r="B127" s="113">
        <v>44580</v>
      </c>
      <c r="C127" s="114">
        <v>3244</v>
      </c>
      <c r="D127" s="115" t="s">
        <v>134</v>
      </c>
      <c r="E127" s="146" t="s">
        <v>169</v>
      </c>
    </row>
    <row r="128" spans="1:5" s="56" customFormat="1" ht="15.6" x14ac:dyDescent="0.3">
      <c r="A128" s="112">
        <v>115</v>
      </c>
      <c r="B128" s="113">
        <v>44581</v>
      </c>
      <c r="C128" s="114">
        <v>480</v>
      </c>
      <c r="D128" s="115" t="s">
        <v>132</v>
      </c>
      <c r="E128" s="146" t="s">
        <v>170</v>
      </c>
    </row>
    <row r="129" spans="1:5" s="56" customFormat="1" ht="15.6" x14ac:dyDescent="0.3">
      <c r="A129" s="75">
        <v>116</v>
      </c>
      <c r="B129" s="113">
        <v>44581</v>
      </c>
      <c r="C129" s="119">
        <v>20.49</v>
      </c>
      <c r="D129" s="116" t="s">
        <v>167</v>
      </c>
      <c r="E129" s="146" t="s">
        <v>171</v>
      </c>
    </row>
    <row r="130" spans="1:5" s="56" customFormat="1" ht="15.6" x14ac:dyDescent="0.3">
      <c r="A130" s="112">
        <v>117</v>
      </c>
      <c r="B130" s="113">
        <v>44581</v>
      </c>
      <c r="C130" s="119">
        <v>290</v>
      </c>
      <c r="D130" s="116" t="s">
        <v>172</v>
      </c>
      <c r="E130" s="146" t="s">
        <v>173</v>
      </c>
    </row>
    <row r="131" spans="1:5" s="56" customFormat="1" ht="15.6" x14ac:dyDescent="0.3">
      <c r="A131" s="75">
        <v>118</v>
      </c>
      <c r="B131" s="113">
        <v>44581</v>
      </c>
      <c r="C131" s="119">
        <v>46.89</v>
      </c>
      <c r="D131" s="116" t="s">
        <v>174</v>
      </c>
      <c r="E131" s="146" t="s">
        <v>175</v>
      </c>
    </row>
    <row r="132" spans="1:5" ht="15.6" x14ac:dyDescent="0.3">
      <c r="A132" s="112">
        <v>119</v>
      </c>
      <c r="B132" s="113">
        <v>44581</v>
      </c>
      <c r="C132" s="117">
        <v>111.6</v>
      </c>
      <c r="D132" s="118" t="s">
        <v>145</v>
      </c>
      <c r="E132" s="145" t="s">
        <v>176</v>
      </c>
    </row>
    <row r="133" spans="1:5" ht="15.6" x14ac:dyDescent="0.3">
      <c r="A133" s="75">
        <v>120</v>
      </c>
      <c r="B133" s="113">
        <v>44581</v>
      </c>
      <c r="C133" s="117">
        <v>20</v>
      </c>
      <c r="D133" s="118" t="s">
        <v>140</v>
      </c>
      <c r="E133" s="145" t="s">
        <v>141</v>
      </c>
    </row>
    <row r="134" spans="1:5" ht="15.6" x14ac:dyDescent="0.3">
      <c r="A134" s="112">
        <v>121</v>
      </c>
      <c r="B134" s="113">
        <v>44581</v>
      </c>
      <c r="C134" s="58">
        <f>3793.48+1621.85</f>
        <v>5415.33</v>
      </c>
      <c r="D134" s="55" t="s">
        <v>49</v>
      </c>
      <c r="E134" s="60" t="s">
        <v>13</v>
      </c>
    </row>
    <row r="135" spans="1:5" ht="15.6" x14ac:dyDescent="0.3">
      <c r="A135" s="75">
        <v>122</v>
      </c>
      <c r="B135" s="113">
        <v>44581</v>
      </c>
      <c r="C135" s="58">
        <v>3600</v>
      </c>
      <c r="D135" s="55" t="s">
        <v>57</v>
      </c>
      <c r="E135" s="60" t="s">
        <v>279</v>
      </c>
    </row>
    <row r="136" spans="1:5" ht="15.6" x14ac:dyDescent="0.3">
      <c r="A136" s="112">
        <v>123</v>
      </c>
      <c r="B136" s="113">
        <v>44581</v>
      </c>
      <c r="C136" s="58">
        <v>175.31</v>
      </c>
      <c r="D136" s="55" t="s">
        <v>280</v>
      </c>
      <c r="E136" s="60" t="s">
        <v>66</v>
      </c>
    </row>
    <row r="137" spans="1:5" ht="15.6" x14ac:dyDescent="0.3">
      <c r="A137" s="75">
        <v>124</v>
      </c>
      <c r="B137" s="113">
        <v>44581</v>
      </c>
      <c r="C137" s="58">
        <v>715.61</v>
      </c>
      <c r="D137" s="55" t="s">
        <v>85</v>
      </c>
      <c r="E137" s="60" t="s">
        <v>68</v>
      </c>
    </row>
    <row r="138" spans="1:5" ht="15.6" x14ac:dyDescent="0.3">
      <c r="A138" s="112">
        <v>125</v>
      </c>
      <c r="B138" s="113">
        <v>44581</v>
      </c>
      <c r="C138" s="58">
        <v>1750</v>
      </c>
      <c r="D138" s="55" t="s">
        <v>281</v>
      </c>
      <c r="E138" s="62" t="s">
        <v>282</v>
      </c>
    </row>
    <row r="139" spans="1:5" ht="15.6" x14ac:dyDescent="0.3">
      <c r="A139" s="75">
        <v>126</v>
      </c>
      <c r="B139" s="113">
        <v>44582</v>
      </c>
      <c r="C139" s="58">
        <v>6628.3</v>
      </c>
      <c r="D139" s="55" t="s">
        <v>74</v>
      </c>
      <c r="E139" s="60" t="s">
        <v>113</v>
      </c>
    </row>
    <row r="140" spans="1:5" ht="15.6" x14ac:dyDescent="0.3">
      <c r="A140" s="112">
        <v>127</v>
      </c>
      <c r="B140" s="113">
        <v>44582</v>
      </c>
      <c r="C140" s="58">
        <f>888.87+759.28</f>
        <v>1648.15</v>
      </c>
      <c r="D140" s="55" t="s">
        <v>50</v>
      </c>
      <c r="E140" s="60" t="s">
        <v>77</v>
      </c>
    </row>
    <row r="141" spans="1:5" ht="15.6" x14ac:dyDescent="0.3">
      <c r="A141" s="75">
        <v>128</v>
      </c>
      <c r="B141" s="113">
        <v>44582</v>
      </c>
      <c r="C141" s="58">
        <v>535.70000000000005</v>
      </c>
      <c r="D141" s="55" t="s">
        <v>283</v>
      </c>
      <c r="E141" s="60" t="s">
        <v>284</v>
      </c>
    </row>
    <row r="142" spans="1:5" ht="15.6" x14ac:dyDescent="0.3">
      <c r="A142" s="112">
        <v>129</v>
      </c>
      <c r="B142" s="113">
        <v>44582</v>
      </c>
      <c r="C142" s="58">
        <v>1011.5</v>
      </c>
      <c r="D142" s="55" t="s">
        <v>85</v>
      </c>
      <c r="E142" s="60" t="s">
        <v>285</v>
      </c>
    </row>
    <row r="143" spans="1:5" ht="15.6" x14ac:dyDescent="0.3">
      <c r="A143" s="75">
        <v>130</v>
      </c>
      <c r="B143" s="113">
        <v>44582</v>
      </c>
      <c r="C143" s="58">
        <v>3951.97</v>
      </c>
      <c r="D143" s="55" t="s">
        <v>84</v>
      </c>
      <c r="E143" s="60" t="s">
        <v>55</v>
      </c>
    </row>
    <row r="144" spans="1:5" ht="15.6" x14ac:dyDescent="0.3">
      <c r="A144" s="112">
        <v>131</v>
      </c>
      <c r="B144" s="113">
        <v>44582</v>
      </c>
      <c r="C144" s="58">
        <v>280.33999999999997</v>
      </c>
      <c r="D144" s="55" t="s">
        <v>59</v>
      </c>
      <c r="E144" s="60" t="s">
        <v>55</v>
      </c>
    </row>
    <row r="145" spans="1:5" ht="15.6" x14ac:dyDescent="0.3">
      <c r="A145" s="75">
        <v>132</v>
      </c>
      <c r="B145" s="113">
        <v>44582</v>
      </c>
      <c r="C145" s="54">
        <v>500000</v>
      </c>
      <c r="D145" s="55" t="s">
        <v>75</v>
      </c>
      <c r="E145" s="60" t="s">
        <v>123</v>
      </c>
    </row>
    <row r="146" spans="1:5" ht="15.6" x14ac:dyDescent="0.3">
      <c r="A146" s="112">
        <v>133</v>
      </c>
      <c r="B146" s="113">
        <v>44582</v>
      </c>
      <c r="C146" s="58">
        <v>1000000</v>
      </c>
      <c r="D146" s="55" t="s">
        <v>74</v>
      </c>
      <c r="E146" s="60" t="s">
        <v>286</v>
      </c>
    </row>
    <row r="147" spans="1:5" ht="15.6" x14ac:dyDescent="0.3">
      <c r="A147" s="75">
        <v>134</v>
      </c>
      <c r="B147" s="113">
        <v>44582</v>
      </c>
      <c r="C147" s="58">
        <v>5108765.2</v>
      </c>
      <c r="D147" s="55" t="s">
        <v>86</v>
      </c>
      <c r="E147" s="60" t="s">
        <v>324</v>
      </c>
    </row>
    <row r="148" spans="1:5" ht="15.6" x14ac:dyDescent="0.3">
      <c r="A148" s="112">
        <v>135</v>
      </c>
      <c r="B148" s="113">
        <v>44582</v>
      </c>
      <c r="C148" s="58">
        <v>7096760</v>
      </c>
      <c r="D148" s="55" t="s">
        <v>74</v>
      </c>
      <c r="E148" s="60" t="s">
        <v>286</v>
      </c>
    </row>
    <row r="149" spans="1:5" ht="15.6" x14ac:dyDescent="0.3">
      <c r="A149" s="75">
        <v>136</v>
      </c>
      <c r="B149" s="113">
        <v>44582</v>
      </c>
      <c r="C149" s="114">
        <v>40</v>
      </c>
      <c r="D149" s="115" t="s">
        <v>135</v>
      </c>
      <c r="E149" s="146" t="s">
        <v>136</v>
      </c>
    </row>
    <row r="150" spans="1:5" ht="15.6" x14ac:dyDescent="0.3">
      <c r="A150" s="112">
        <v>137</v>
      </c>
      <c r="B150" s="113">
        <v>44582</v>
      </c>
      <c r="C150" s="117">
        <v>1800</v>
      </c>
      <c r="D150" s="118" t="s">
        <v>17</v>
      </c>
      <c r="E150" s="145" t="s">
        <v>130</v>
      </c>
    </row>
    <row r="151" spans="1:5" ht="15.6" x14ac:dyDescent="0.3">
      <c r="A151" s="75">
        <v>138</v>
      </c>
      <c r="B151" s="113">
        <v>44582</v>
      </c>
      <c r="C151" s="117">
        <v>1200</v>
      </c>
      <c r="D151" s="118" t="s">
        <v>17</v>
      </c>
      <c r="E151" s="145" t="s">
        <v>130</v>
      </c>
    </row>
    <row r="152" spans="1:5" ht="15.6" x14ac:dyDescent="0.3">
      <c r="A152" s="112">
        <v>139</v>
      </c>
      <c r="B152" s="113">
        <v>44583</v>
      </c>
      <c r="C152" s="117">
        <v>801.2</v>
      </c>
      <c r="D152" s="118" t="s">
        <v>128</v>
      </c>
      <c r="E152" s="145" t="s">
        <v>58</v>
      </c>
    </row>
    <row r="153" spans="1:5" ht="15.6" x14ac:dyDescent="0.3">
      <c r="A153" s="75">
        <v>140</v>
      </c>
      <c r="B153" s="113">
        <v>44583</v>
      </c>
      <c r="C153" s="114">
        <v>1432.29</v>
      </c>
      <c r="D153" s="115" t="s">
        <v>129</v>
      </c>
      <c r="E153" s="146" t="s">
        <v>177</v>
      </c>
    </row>
    <row r="154" spans="1:5" ht="15.6" x14ac:dyDescent="0.3">
      <c r="A154" s="112">
        <v>141</v>
      </c>
      <c r="B154" s="113">
        <v>44583</v>
      </c>
      <c r="C154" s="114">
        <v>241.33</v>
      </c>
      <c r="D154" s="115" t="s">
        <v>129</v>
      </c>
      <c r="E154" s="146" t="s">
        <v>178</v>
      </c>
    </row>
    <row r="155" spans="1:5" ht="15.6" x14ac:dyDescent="0.3">
      <c r="A155" s="75">
        <v>142</v>
      </c>
      <c r="B155" s="113">
        <v>44586</v>
      </c>
      <c r="C155" s="114">
        <v>37.700000000000003</v>
      </c>
      <c r="D155" s="115" t="s">
        <v>131</v>
      </c>
      <c r="E155" s="146" t="s">
        <v>179</v>
      </c>
    </row>
    <row r="156" spans="1:5" ht="15.6" x14ac:dyDescent="0.3">
      <c r="A156" s="112">
        <v>143</v>
      </c>
      <c r="B156" s="113">
        <v>44586</v>
      </c>
      <c r="C156" s="114">
        <v>38.18</v>
      </c>
      <c r="D156" s="115" t="s">
        <v>180</v>
      </c>
      <c r="E156" s="146" t="s">
        <v>181</v>
      </c>
    </row>
    <row r="157" spans="1:5" ht="15.6" x14ac:dyDescent="0.3">
      <c r="A157" s="75">
        <v>144</v>
      </c>
      <c r="B157" s="113">
        <v>44586</v>
      </c>
      <c r="C157" s="117">
        <v>75.959999999999994</v>
      </c>
      <c r="D157" s="115" t="s">
        <v>131</v>
      </c>
      <c r="E157" s="146" t="s">
        <v>182</v>
      </c>
    </row>
    <row r="158" spans="1:5" ht="15.6" x14ac:dyDescent="0.3">
      <c r="A158" s="112">
        <v>145</v>
      </c>
      <c r="B158" s="113">
        <v>44586</v>
      </c>
      <c r="C158" s="117">
        <v>20</v>
      </c>
      <c r="D158" s="118" t="s">
        <v>140</v>
      </c>
      <c r="E158" s="145" t="s">
        <v>141</v>
      </c>
    </row>
    <row r="159" spans="1:5" ht="15.6" x14ac:dyDescent="0.3">
      <c r="A159" s="75">
        <v>146</v>
      </c>
      <c r="B159" s="113">
        <v>44586</v>
      </c>
      <c r="C159" s="58">
        <f>40861.95+1369.73+1489.5</f>
        <v>43721.18</v>
      </c>
      <c r="D159" s="55" t="s">
        <v>287</v>
      </c>
      <c r="E159" s="60" t="s">
        <v>288</v>
      </c>
    </row>
    <row r="160" spans="1:5" ht="15.6" x14ac:dyDescent="0.3">
      <c r="A160" s="112">
        <v>147</v>
      </c>
      <c r="B160" s="113">
        <v>44586</v>
      </c>
      <c r="C160" s="58">
        <v>1150</v>
      </c>
      <c r="D160" s="55" t="s">
        <v>289</v>
      </c>
      <c r="E160" s="149" t="s">
        <v>211</v>
      </c>
    </row>
    <row r="161" spans="1:5" ht="15.6" x14ac:dyDescent="0.3">
      <c r="A161" s="75">
        <v>148</v>
      </c>
      <c r="B161" s="113">
        <v>44586</v>
      </c>
      <c r="C161" s="58">
        <v>68209.61</v>
      </c>
      <c r="D161" s="55" t="s">
        <v>73</v>
      </c>
      <c r="E161" s="149" t="s">
        <v>290</v>
      </c>
    </row>
    <row r="162" spans="1:5" ht="15.6" x14ac:dyDescent="0.3">
      <c r="A162" s="112">
        <v>149</v>
      </c>
      <c r="B162" s="113">
        <v>44586</v>
      </c>
      <c r="C162" s="58">
        <f>89+214+248+248+89+89+214+214</f>
        <v>1405</v>
      </c>
      <c r="D162" s="55" t="s">
        <v>117</v>
      </c>
      <c r="E162" s="149" t="s">
        <v>224</v>
      </c>
    </row>
    <row r="163" spans="1:5" ht="15.6" x14ac:dyDescent="0.3">
      <c r="A163" s="75">
        <v>150</v>
      </c>
      <c r="B163" s="113">
        <v>44586</v>
      </c>
      <c r="C163" s="58">
        <f>555.69+111.46+758.57</f>
        <v>1425.7200000000003</v>
      </c>
      <c r="D163" s="55" t="s">
        <v>50</v>
      </c>
      <c r="E163" s="149" t="s">
        <v>291</v>
      </c>
    </row>
    <row r="164" spans="1:5" ht="15.6" x14ac:dyDescent="0.3">
      <c r="A164" s="112">
        <v>151</v>
      </c>
      <c r="B164" s="113">
        <v>44586</v>
      </c>
      <c r="C164" s="58">
        <v>62934.57</v>
      </c>
      <c r="D164" s="55" t="s">
        <v>15</v>
      </c>
      <c r="E164" s="149" t="s">
        <v>16</v>
      </c>
    </row>
    <row r="165" spans="1:5" ht="15.6" x14ac:dyDescent="0.3">
      <c r="A165" s="75">
        <v>152</v>
      </c>
      <c r="B165" s="113">
        <v>44586</v>
      </c>
      <c r="C165" s="58">
        <v>4653.1000000000004</v>
      </c>
      <c r="D165" s="55" t="s">
        <v>109</v>
      </c>
      <c r="E165" s="60" t="s">
        <v>78</v>
      </c>
    </row>
    <row r="166" spans="1:5" ht="15.6" x14ac:dyDescent="0.3">
      <c r="A166" s="112">
        <v>153</v>
      </c>
      <c r="B166" s="113">
        <v>44586</v>
      </c>
      <c r="C166" s="58">
        <f>7851.74+1526.95</f>
        <v>9378.69</v>
      </c>
      <c r="D166" s="55" t="s">
        <v>76</v>
      </c>
      <c r="E166" s="60" t="s">
        <v>119</v>
      </c>
    </row>
    <row r="167" spans="1:5" ht="15.6" x14ac:dyDescent="0.3">
      <c r="A167" s="75">
        <v>154</v>
      </c>
      <c r="B167" s="113">
        <v>44586</v>
      </c>
      <c r="C167" s="58">
        <v>39032</v>
      </c>
      <c r="D167" s="55" t="s">
        <v>292</v>
      </c>
      <c r="E167" s="60" t="s">
        <v>66</v>
      </c>
    </row>
    <row r="168" spans="1:5" ht="15.6" x14ac:dyDescent="0.3">
      <c r="A168" s="112">
        <v>155</v>
      </c>
      <c r="B168" s="113">
        <v>44586</v>
      </c>
      <c r="C168" s="58">
        <f>471.24+52.36</f>
        <v>523.6</v>
      </c>
      <c r="D168" s="55" t="s">
        <v>229</v>
      </c>
      <c r="E168" s="60" t="s">
        <v>176</v>
      </c>
    </row>
    <row r="169" spans="1:5" ht="15.6" x14ac:dyDescent="0.3">
      <c r="A169" s="75">
        <v>156</v>
      </c>
      <c r="B169" s="113">
        <v>44586</v>
      </c>
      <c r="C169" s="58">
        <f>1410.02+2204.31</f>
        <v>3614.33</v>
      </c>
      <c r="D169" s="55" t="s">
        <v>52</v>
      </c>
      <c r="E169" s="60" t="s">
        <v>48</v>
      </c>
    </row>
    <row r="170" spans="1:5" ht="15.6" x14ac:dyDescent="0.3">
      <c r="A170" s="112">
        <v>157</v>
      </c>
      <c r="B170" s="113">
        <v>44586</v>
      </c>
      <c r="C170" s="58">
        <v>426.44</v>
      </c>
      <c r="D170" s="55" t="s">
        <v>74</v>
      </c>
      <c r="E170" s="60" t="s">
        <v>46</v>
      </c>
    </row>
    <row r="171" spans="1:5" ht="15.6" x14ac:dyDescent="0.3">
      <c r="A171" s="75">
        <v>158</v>
      </c>
      <c r="B171" s="113">
        <v>44586</v>
      </c>
      <c r="C171" s="54">
        <v>1000000</v>
      </c>
      <c r="D171" s="55" t="s">
        <v>75</v>
      </c>
      <c r="E171" s="60" t="s">
        <v>214</v>
      </c>
    </row>
    <row r="172" spans="1:5" ht="15.6" x14ac:dyDescent="0.3">
      <c r="A172" s="112">
        <v>159</v>
      </c>
      <c r="B172" s="113">
        <v>44586</v>
      </c>
      <c r="C172" s="58">
        <v>106828.47</v>
      </c>
      <c r="D172" s="55" t="s">
        <v>67</v>
      </c>
      <c r="E172" s="60" t="s">
        <v>293</v>
      </c>
    </row>
    <row r="173" spans="1:5" ht="15.6" x14ac:dyDescent="0.3">
      <c r="A173" s="75">
        <v>160</v>
      </c>
      <c r="B173" s="113">
        <v>44586</v>
      </c>
      <c r="C173" s="58">
        <v>129135.92</v>
      </c>
      <c r="D173" s="55" t="s">
        <v>72</v>
      </c>
      <c r="E173" s="60" t="s">
        <v>294</v>
      </c>
    </row>
    <row r="174" spans="1:5" ht="15.6" x14ac:dyDescent="0.3">
      <c r="A174" s="112">
        <v>161</v>
      </c>
      <c r="B174" s="113">
        <v>44586</v>
      </c>
      <c r="C174" s="58">
        <v>154026.53</v>
      </c>
      <c r="D174" s="55" t="s">
        <v>72</v>
      </c>
      <c r="E174" s="60" t="s">
        <v>295</v>
      </c>
    </row>
    <row r="175" spans="1:5" ht="15.6" x14ac:dyDescent="0.3">
      <c r="A175" s="75">
        <v>162</v>
      </c>
      <c r="B175" s="113">
        <v>44587</v>
      </c>
      <c r="C175" s="58">
        <v>188348.44</v>
      </c>
      <c r="D175" s="55" t="s">
        <v>74</v>
      </c>
      <c r="E175" s="60" t="s">
        <v>296</v>
      </c>
    </row>
    <row r="176" spans="1:5" ht="15.6" x14ac:dyDescent="0.3">
      <c r="A176" s="112">
        <v>163</v>
      </c>
      <c r="B176" s="113">
        <v>44587</v>
      </c>
      <c r="C176" s="58">
        <v>1390.85</v>
      </c>
      <c r="D176" s="55" t="s">
        <v>297</v>
      </c>
      <c r="E176" s="60" t="s">
        <v>298</v>
      </c>
    </row>
    <row r="177" spans="1:5" ht="15.6" x14ac:dyDescent="0.3">
      <c r="A177" s="75">
        <v>164</v>
      </c>
      <c r="B177" s="113">
        <v>44587</v>
      </c>
      <c r="C177" s="58">
        <v>15315.3</v>
      </c>
      <c r="D177" s="55" t="s">
        <v>73</v>
      </c>
      <c r="E177" s="60" t="s">
        <v>299</v>
      </c>
    </row>
    <row r="178" spans="1:5" ht="15.6" x14ac:dyDescent="0.3">
      <c r="A178" s="112">
        <v>165</v>
      </c>
      <c r="B178" s="113">
        <v>44587</v>
      </c>
      <c r="C178" s="58">
        <v>539.14</v>
      </c>
      <c r="D178" s="55" t="s">
        <v>44</v>
      </c>
      <c r="E178" s="60" t="s">
        <v>300</v>
      </c>
    </row>
    <row r="179" spans="1:5" s="56" customFormat="1" ht="15.6" x14ac:dyDescent="0.3">
      <c r="A179" s="75">
        <v>166</v>
      </c>
      <c r="B179" s="113">
        <v>44587</v>
      </c>
      <c r="C179" s="114">
        <v>100</v>
      </c>
      <c r="D179" s="115" t="s">
        <v>133</v>
      </c>
      <c r="E179" s="146" t="s">
        <v>183</v>
      </c>
    </row>
    <row r="180" spans="1:5" ht="15.6" x14ac:dyDescent="0.3">
      <c r="A180" s="112">
        <v>167</v>
      </c>
      <c r="B180" s="113">
        <v>44587</v>
      </c>
      <c r="C180" s="114">
        <v>100</v>
      </c>
      <c r="D180" s="115" t="s">
        <v>133</v>
      </c>
      <c r="E180" s="146" t="s">
        <v>184</v>
      </c>
    </row>
    <row r="181" spans="1:5" ht="15.6" x14ac:dyDescent="0.3">
      <c r="A181" s="75">
        <v>168</v>
      </c>
      <c r="B181" s="113">
        <v>44587</v>
      </c>
      <c r="C181" s="114">
        <v>100</v>
      </c>
      <c r="D181" s="115" t="s">
        <v>133</v>
      </c>
      <c r="E181" s="146" t="s">
        <v>185</v>
      </c>
    </row>
    <row r="182" spans="1:5" ht="15.6" x14ac:dyDescent="0.3">
      <c r="A182" s="112">
        <v>169</v>
      </c>
      <c r="B182" s="113">
        <v>44588</v>
      </c>
      <c r="C182" s="54">
        <v>26.42</v>
      </c>
      <c r="D182" s="55" t="s">
        <v>142</v>
      </c>
      <c r="E182" s="60" t="s">
        <v>110</v>
      </c>
    </row>
    <row r="183" spans="1:5" ht="15.6" x14ac:dyDescent="0.3">
      <c r="A183" s="75">
        <v>170</v>
      </c>
      <c r="B183" s="113">
        <v>44589</v>
      </c>
      <c r="C183" s="54">
        <v>15055</v>
      </c>
      <c r="D183" s="55" t="s">
        <v>75</v>
      </c>
      <c r="E183" s="60" t="s">
        <v>214</v>
      </c>
    </row>
    <row r="184" spans="1:5" ht="15.6" x14ac:dyDescent="0.3">
      <c r="A184" s="112">
        <v>171</v>
      </c>
      <c r="B184" s="113">
        <v>44589</v>
      </c>
      <c r="C184" s="54">
        <v>500000</v>
      </c>
      <c r="D184" s="59" t="s">
        <v>75</v>
      </c>
      <c r="E184" s="61" t="s">
        <v>317</v>
      </c>
    </row>
    <row r="185" spans="1:5" ht="15.6" x14ac:dyDescent="0.3">
      <c r="A185" s="75">
        <v>172</v>
      </c>
      <c r="B185" s="113">
        <v>44589</v>
      </c>
      <c r="C185" s="54">
        <f>-3.27+2.5+0.09-11526.5+502498.13</f>
        <v>490970.95</v>
      </c>
      <c r="D185" s="55" t="s">
        <v>301</v>
      </c>
      <c r="E185" s="60" t="s">
        <v>302</v>
      </c>
    </row>
    <row r="186" spans="1:5" ht="15.6" x14ac:dyDescent="0.3">
      <c r="A186" s="112">
        <v>173</v>
      </c>
      <c r="B186" s="113">
        <v>44589</v>
      </c>
      <c r="C186" s="58">
        <v>408089.19</v>
      </c>
      <c r="D186" s="59" t="s">
        <v>72</v>
      </c>
      <c r="E186" s="61" t="s">
        <v>303</v>
      </c>
    </row>
    <row r="187" spans="1:5" ht="15.6" x14ac:dyDescent="0.3">
      <c r="A187" s="75">
        <v>174</v>
      </c>
      <c r="B187" s="113">
        <v>44589</v>
      </c>
      <c r="C187" s="58">
        <v>1376.48</v>
      </c>
      <c r="D187" s="59" t="s">
        <v>304</v>
      </c>
      <c r="E187" s="61" t="s">
        <v>305</v>
      </c>
    </row>
    <row r="188" spans="1:5" ht="15.6" x14ac:dyDescent="0.3">
      <c r="A188" s="112">
        <v>175</v>
      </c>
      <c r="B188" s="113">
        <v>44589</v>
      </c>
      <c r="C188" s="58">
        <v>2300</v>
      </c>
      <c r="D188" s="59" t="s">
        <v>306</v>
      </c>
      <c r="E188" s="61" t="s">
        <v>211</v>
      </c>
    </row>
    <row r="189" spans="1:5" ht="15.6" x14ac:dyDescent="0.3">
      <c r="A189" s="75">
        <v>176</v>
      </c>
      <c r="B189" s="113">
        <v>44589</v>
      </c>
      <c r="C189" s="58">
        <v>1900</v>
      </c>
      <c r="D189" s="59" t="s">
        <v>307</v>
      </c>
      <c r="E189" s="61" t="s">
        <v>211</v>
      </c>
    </row>
    <row r="190" spans="1:5" ht="15.6" x14ac:dyDescent="0.3">
      <c r="A190" s="112">
        <v>177</v>
      </c>
      <c r="B190" s="113">
        <v>44589</v>
      </c>
      <c r="C190" s="58">
        <v>3516</v>
      </c>
      <c r="D190" s="59" t="s">
        <v>94</v>
      </c>
      <c r="E190" s="61" t="s">
        <v>308</v>
      </c>
    </row>
    <row r="191" spans="1:5" ht="15.6" x14ac:dyDescent="0.3">
      <c r="A191" s="75">
        <v>178</v>
      </c>
      <c r="B191" s="113">
        <v>44589</v>
      </c>
      <c r="C191" s="58">
        <v>249478.74</v>
      </c>
      <c r="D191" s="59" t="s">
        <v>74</v>
      </c>
      <c r="E191" s="61" t="s">
        <v>309</v>
      </c>
    </row>
    <row r="192" spans="1:5" ht="15.6" x14ac:dyDescent="0.3">
      <c r="A192" s="112">
        <v>179</v>
      </c>
      <c r="B192" s="113">
        <v>44589</v>
      </c>
      <c r="C192" s="58">
        <v>255.34</v>
      </c>
      <c r="D192" s="59" t="s">
        <v>229</v>
      </c>
      <c r="E192" s="61" t="s">
        <v>310</v>
      </c>
    </row>
    <row r="193" spans="1:5" ht="15.6" x14ac:dyDescent="0.3">
      <c r="A193" s="75">
        <v>180</v>
      </c>
      <c r="B193" s="113">
        <v>44589</v>
      </c>
      <c r="C193" s="58">
        <v>9972.2000000000007</v>
      </c>
      <c r="D193" s="55" t="s">
        <v>69</v>
      </c>
      <c r="E193" s="60" t="s">
        <v>311</v>
      </c>
    </row>
    <row r="194" spans="1:5" ht="15.6" x14ac:dyDescent="0.3">
      <c r="A194" s="112">
        <v>181</v>
      </c>
      <c r="B194" s="113">
        <v>44589</v>
      </c>
      <c r="C194" s="58">
        <v>668500</v>
      </c>
      <c r="D194" s="59" t="s">
        <v>72</v>
      </c>
      <c r="E194" s="61" t="s">
        <v>303</v>
      </c>
    </row>
    <row r="195" spans="1:5" ht="15.6" x14ac:dyDescent="0.3">
      <c r="A195" s="75">
        <v>182</v>
      </c>
      <c r="B195" s="113">
        <v>44589</v>
      </c>
      <c r="C195" s="58">
        <v>770.2</v>
      </c>
      <c r="D195" s="55" t="s">
        <v>312</v>
      </c>
      <c r="E195" s="60" t="s">
        <v>66</v>
      </c>
    </row>
    <row r="196" spans="1:5" ht="15.6" x14ac:dyDescent="0.3">
      <c r="A196" s="112">
        <v>183</v>
      </c>
      <c r="B196" s="113">
        <v>44589</v>
      </c>
      <c r="C196" s="119">
        <v>1500</v>
      </c>
      <c r="D196" s="116" t="s">
        <v>186</v>
      </c>
      <c r="E196" s="144" t="s">
        <v>187</v>
      </c>
    </row>
    <row r="197" spans="1:5" ht="15.6" x14ac:dyDescent="0.3">
      <c r="A197" s="75">
        <v>184</v>
      </c>
      <c r="B197" s="113">
        <v>44592</v>
      </c>
      <c r="C197" s="117">
        <v>20</v>
      </c>
      <c r="D197" s="118" t="s">
        <v>188</v>
      </c>
      <c r="E197" s="145" t="s">
        <v>189</v>
      </c>
    </row>
    <row r="198" spans="1:5" ht="15.6" x14ac:dyDescent="0.3">
      <c r="A198" s="112">
        <v>185</v>
      </c>
      <c r="B198" s="113">
        <v>44592</v>
      </c>
      <c r="C198" s="117">
        <v>1369.73</v>
      </c>
      <c r="D198" s="118" t="s">
        <v>17</v>
      </c>
      <c r="E198" s="145" t="s">
        <v>130</v>
      </c>
    </row>
    <row r="199" spans="1:5" ht="15.6" x14ac:dyDescent="0.3">
      <c r="A199" s="75">
        <v>186</v>
      </c>
      <c r="B199" s="113">
        <v>44592</v>
      </c>
      <c r="C199" s="117">
        <v>4000</v>
      </c>
      <c r="D199" s="118" t="s">
        <v>17</v>
      </c>
      <c r="E199" s="145" t="s">
        <v>130</v>
      </c>
    </row>
    <row r="200" spans="1:5" ht="15.6" x14ac:dyDescent="0.3">
      <c r="A200" s="112">
        <v>187</v>
      </c>
      <c r="B200" s="113">
        <v>44592</v>
      </c>
      <c r="C200" s="114">
        <v>2231.33</v>
      </c>
      <c r="D200" s="115" t="s">
        <v>190</v>
      </c>
      <c r="E200" s="146" t="s">
        <v>138</v>
      </c>
    </row>
    <row r="201" spans="1:5" ht="15.6" x14ac:dyDescent="0.3">
      <c r="A201" s="75">
        <v>188</v>
      </c>
      <c r="B201" s="113">
        <v>44592</v>
      </c>
      <c r="C201" s="114">
        <v>2882.54</v>
      </c>
      <c r="D201" s="115" t="s">
        <v>190</v>
      </c>
      <c r="E201" s="146" t="s">
        <v>138</v>
      </c>
    </row>
    <row r="202" spans="1:5" ht="15.6" x14ac:dyDescent="0.3">
      <c r="A202" s="112">
        <v>189</v>
      </c>
      <c r="B202" s="113">
        <v>44592</v>
      </c>
      <c r="C202" s="114">
        <v>519.17999999999995</v>
      </c>
      <c r="D202" s="115" t="s">
        <v>190</v>
      </c>
      <c r="E202" s="146" t="s">
        <v>138</v>
      </c>
    </row>
    <row r="203" spans="1:5" ht="15.6" x14ac:dyDescent="0.3">
      <c r="A203" s="75">
        <v>190</v>
      </c>
      <c r="B203" s="113">
        <v>44592</v>
      </c>
      <c r="C203" s="114">
        <v>462.91</v>
      </c>
      <c r="D203" s="115" t="s">
        <v>191</v>
      </c>
      <c r="E203" s="146" t="s">
        <v>58</v>
      </c>
    </row>
    <row r="204" spans="1:5" ht="15.6" x14ac:dyDescent="0.3">
      <c r="A204" s="112">
        <v>191</v>
      </c>
      <c r="B204" s="113">
        <v>44592</v>
      </c>
      <c r="C204" s="54">
        <v>1000000</v>
      </c>
      <c r="D204" s="59" t="s">
        <v>75</v>
      </c>
      <c r="E204" s="61" t="s">
        <v>317</v>
      </c>
    </row>
    <row r="205" spans="1:5" ht="15.6" x14ac:dyDescent="0.3">
      <c r="A205" s="75">
        <v>192</v>
      </c>
      <c r="B205" s="113">
        <v>44592</v>
      </c>
      <c r="C205" s="58">
        <f>3836.56+10951.58</f>
        <v>14788.14</v>
      </c>
      <c r="D205" s="59" t="s">
        <v>118</v>
      </c>
      <c r="E205" s="61" t="s">
        <v>313</v>
      </c>
    </row>
    <row r="206" spans="1:5" ht="15.6" x14ac:dyDescent="0.3">
      <c r="A206" s="112">
        <v>193</v>
      </c>
      <c r="B206" s="113">
        <v>44592</v>
      </c>
      <c r="C206" s="58">
        <v>6272.3</v>
      </c>
      <c r="D206" s="55" t="s">
        <v>87</v>
      </c>
      <c r="E206" s="60" t="s">
        <v>314</v>
      </c>
    </row>
    <row r="207" spans="1:5" ht="15.6" x14ac:dyDescent="0.3">
      <c r="A207" s="75">
        <v>194</v>
      </c>
      <c r="B207" s="113">
        <v>44592</v>
      </c>
      <c r="C207" s="58">
        <v>410</v>
      </c>
      <c r="D207" s="55" t="s">
        <v>71</v>
      </c>
      <c r="E207" s="60" t="s">
        <v>315</v>
      </c>
    </row>
    <row r="208" spans="1:5" ht="15.6" x14ac:dyDescent="0.3">
      <c r="A208" s="112">
        <v>195</v>
      </c>
      <c r="B208" s="113">
        <v>44592</v>
      </c>
      <c r="C208" s="58">
        <f>2601.62+12036.87</f>
        <v>14638.490000000002</v>
      </c>
      <c r="D208" s="55" t="s">
        <v>88</v>
      </c>
      <c r="E208" s="60" t="s">
        <v>78</v>
      </c>
    </row>
    <row r="209" spans="1:8" ht="15.6" x14ac:dyDescent="0.3">
      <c r="A209" s="75">
        <v>196</v>
      </c>
      <c r="B209" s="113">
        <v>44592</v>
      </c>
      <c r="C209" s="58">
        <v>62277638.5</v>
      </c>
      <c r="D209" s="55" t="s">
        <v>86</v>
      </c>
      <c r="E209" s="60" t="s">
        <v>316</v>
      </c>
    </row>
    <row r="210" spans="1:8" ht="15" customHeight="1" thickBot="1" x14ac:dyDescent="0.35">
      <c r="A210" s="102"/>
      <c r="B210" s="63"/>
      <c r="C210" s="64"/>
      <c r="D210" s="65"/>
      <c r="E210" s="66"/>
    </row>
    <row r="211" spans="1:8" s="126" customFormat="1" ht="15" customHeight="1" thickBot="1" x14ac:dyDescent="0.35">
      <c r="A211" s="120"/>
      <c r="B211" s="121" t="s">
        <v>10</v>
      </c>
      <c r="C211" s="122">
        <f>SUM(C14:C209)</f>
        <v>91343944.550000012</v>
      </c>
      <c r="D211" s="123"/>
      <c r="E211" s="124"/>
      <c r="F211" s="125"/>
      <c r="H211" s="125"/>
    </row>
    <row r="212" spans="1:8" ht="15" customHeight="1" thickBot="1" x14ac:dyDescent="0.35"/>
    <row r="213" spans="1:8" ht="15" customHeight="1" x14ac:dyDescent="0.3">
      <c r="A213" s="127" t="s">
        <v>20</v>
      </c>
      <c r="B213" s="128" t="s">
        <v>21</v>
      </c>
      <c r="C213" s="129"/>
      <c r="D213" s="130"/>
      <c r="E213" s="131"/>
    </row>
    <row r="214" spans="1:8" ht="15.6" x14ac:dyDescent="0.3">
      <c r="A214" s="75">
        <v>1</v>
      </c>
      <c r="B214" s="132">
        <v>44589</v>
      </c>
      <c r="C214" s="58">
        <v>704780.63</v>
      </c>
      <c r="D214" s="55" t="s">
        <v>64</v>
      </c>
      <c r="E214" s="60" t="s">
        <v>192</v>
      </c>
    </row>
    <row r="215" spans="1:8" ht="15" customHeight="1" thickBot="1" x14ac:dyDescent="0.35">
      <c r="A215" s="102"/>
      <c r="B215" s="133"/>
      <c r="C215" s="134"/>
      <c r="D215" s="135"/>
      <c r="E215" s="136"/>
    </row>
    <row r="216" spans="1:8" s="140" customFormat="1" ht="15" customHeight="1" thickBot="1" x14ac:dyDescent="0.35">
      <c r="A216" s="137"/>
      <c r="B216" s="121" t="s">
        <v>10</v>
      </c>
      <c r="C216" s="122">
        <f>SUM(C214:C215)</f>
        <v>704780.63</v>
      </c>
      <c r="D216" s="138"/>
      <c r="E216" s="139"/>
    </row>
    <row r="217" spans="1:8" ht="15" customHeight="1" x14ac:dyDescent="0.3">
      <c r="B217" s="76"/>
      <c r="C217" s="141"/>
      <c r="D217" s="142"/>
      <c r="E217" s="77"/>
    </row>
    <row r="218" spans="1:8" ht="15" customHeight="1" thickBot="1" x14ac:dyDescent="0.35"/>
    <row r="219" spans="1:8" ht="15" customHeight="1" thickBot="1" x14ac:dyDescent="0.35">
      <c r="A219" s="154" t="s">
        <v>18</v>
      </c>
      <c r="B219" s="155"/>
      <c r="C219" s="143">
        <f>C10+C211+C216</f>
        <v>95498105.88000001</v>
      </c>
      <c r="D219" s="81"/>
      <c r="E219" s="81"/>
    </row>
  </sheetData>
  <mergeCells count="3">
    <mergeCell ref="B5:E5"/>
    <mergeCell ref="B9:E9"/>
    <mergeCell ref="A219:B219"/>
  </mergeCells>
  <phoneticPr fontId="7" type="noConversion"/>
  <pageMargins left="0.69930555555555551" right="0.69930555555555551" top="0.75" bottom="0.75" header="0.3" footer="0.3"/>
  <pageSetup paperSize="9" scale="61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B16" sqref="B16:D16"/>
    </sheetView>
  </sheetViews>
  <sheetFormatPr defaultColWidth="9.109375" defaultRowHeight="15.6" x14ac:dyDescent="0.3"/>
  <cols>
    <col min="1" max="1" width="10.109375" style="8" bestFit="1" customWidth="1"/>
    <col min="2" max="2" width="14.5546875" style="8" customWidth="1"/>
    <col min="3" max="3" width="17.44140625" style="8" customWidth="1"/>
    <col min="4" max="4" width="60.6640625" style="8" customWidth="1"/>
    <col min="5" max="11" width="9.109375" style="8"/>
    <col min="12" max="12" width="9.109375" style="40"/>
    <col min="13" max="16384" width="9.109375" style="8"/>
  </cols>
  <sheetData>
    <row r="1" spans="1:12" s="1" customFormat="1" ht="24.9" customHeight="1" x14ac:dyDescent="0.3">
      <c r="A1" s="162" t="s">
        <v>318</v>
      </c>
      <c r="B1" s="162"/>
      <c r="C1" s="162"/>
      <c r="D1" s="162"/>
      <c r="E1" s="38"/>
      <c r="F1" s="38"/>
      <c r="G1" s="38"/>
      <c r="L1" s="39"/>
    </row>
    <row r="2" spans="1:12" s="1" customFormat="1" ht="16.2" thickBot="1" x14ac:dyDescent="0.35">
      <c r="B2" s="2"/>
      <c r="L2" s="39"/>
    </row>
    <row r="3" spans="1:12" s="1" customFormat="1" x14ac:dyDescent="0.3">
      <c r="A3" s="12" t="s">
        <v>22</v>
      </c>
      <c r="B3" s="13" t="s">
        <v>3</v>
      </c>
      <c r="C3" s="14" t="s">
        <v>4</v>
      </c>
      <c r="D3" s="15" t="s">
        <v>6</v>
      </c>
      <c r="L3" s="39"/>
    </row>
    <row r="4" spans="1:12" s="1" customFormat="1" x14ac:dyDescent="0.3">
      <c r="A4" s="18"/>
      <c r="B4" s="19"/>
      <c r="C4" s="20"/>
      <c r="D4" s="21"/>
      <c r="L4" s="39"/>
    </row>
    <row r="5" spans="1:12" s="1" customFormat="1" ht="16.2" thickBot="1" x14ac:dyDescent="0.35">
      <c r="A5" s="16" t="s">
        <v>23</v>
      </c>
      <c r="B5" s="156" t="s">
        <v>24</v>
      </c>
      <c r="C5" s="157"/>
      <c r="D5" s="158"/>
      <c r="L5" s="39"/>
    </row>
    <row r="6" spans="1:12" s="1" customFormat="1" x14ac:dyDescent="0.3">
      <c r="A6" s="49">
        <v>1</v>
      </c>
      <c r="B6" s="50"/>
      <c r="C6" s="51"/>
      <c r="D6" s="52"/>
      <c r="L6" s="39"/>
    </row>
    <row r="7" spans="1:12" s="1" customFormat="1" x14ac:dyDescent="0.3">
      <c r="A7" s="25"/>
      <c r="B7" s="26" t="s">
        <v>10</v>
      </c>
      <c r="C7" s="10">
        <f>SUM(C6:C6)</f>
        <v>0</v>
      </c>
      <c r="D7" s="27"/>
      <c r="L7" s="39"/>
    </row>
    <row r="8" spans="1:12" s="1" customFormat="1" ht="16.2" thickBot="1" x14ac:dyDescent="0.35">
      <c r="A8" s="22"/>
      <c r="B8" s="23"/>
      <c r="C8" s="24"/>
      <c r="D8" s="17"/>
      <c r="L8" s="39"/>
    </row>
    <row r="9" spans="1:12" s="1" customFormat="1" ht="16.2" thickBot="1" x14ac:dyDescent="0.35">
      <c r="A9" s="3"/>
      <c r="B9" s="4"/>
      <c r="C9" s="5"/>
      <c r="D9" s="6"/>
      <c r="L9" s="39"/>
    </row>
    <row r="10" spans="1:12" s="1" customFormat="1" x14ac:dyDescent="0.3">
      <c r="A10" s="7" t="s">
        <v>25</v>
      </c>
      <c r="B10" s="159" t="s">
        <v>26</v>
      </c>
      <c r="C10" s="159"/>
      <c r="D10" s="160"/>
      <c r="L10" s="39"/>
    </row>
    <row r="11" spans="1:12" x14ac:dyDescent="0.3">
      <c r="A11" s="42">
        <v>1</v>
      </c>
      <c r="B11" s="28"/>
      <c r="C11" s="43"/>
      <c r="D11" s="44"/>
    </row>
    <row r="12" spans="1:12" x14ac:dyDescent="0.3">
      <c r="A12" s="45"/>
      <c r="B12" s="41" t="s">
        <v>10</v>
      </c>
      <c r="C12" s="10">
        <f>SUM(C11:C11)</f>
        <v>0</v>
      </c>
      <c r="D12" s="44"/>
    </row>
    <row r="14" spans="1:12" ht="16.2" thickBot="1" x14ac:dyDescent="0.35">
      <c r="G14" s="8" t="s">
        <v>56</v>
      </c>
    </row>
    <row r="15" spans="1:12" s="1" customFormat="1" ht="16.2" thickBot="1" x14ac:dyDescent="0.35">
      <c r="A15" s="9" t="s">
        <v>27</v>
      </c>
      <c r="B15" s="159" t="s">
        <v>28</v>
      </c>
      <c r="C15" s="159"/>
      <c r="D15" s="160"/>
      <c r="L15" s="39"/>
    </row>
    <row r="16" spans="1:12" ht="16.2" thickBot="1" x14ac:dyDescent="0.35">
      <c r="A16" s="67">
        <v>1</v>
      </c>
      <c r="B16" s="68"/>
      <c r="C16" s="69"/>
      <c r="D16" s="70"/>
    </row>
    <row r="17" spans="1:4" ht="16.2" thickBot="1" x14ac:dyDescent="0.35">
      <c r="A17" s="71"/>
      <c r="B17" s="72" t="s">
        <v>10</v>
      </c>
      <c r="C17" s="73">
        <f>SUM(C16:C16)</f>
        <v>0</v>
      </c>
      <c r="D17" s="74"/>
    </row>
    <row r="19" spans="1:4" x14ac:dyDescent="0.3">
      <c r="A19" s="161" t="s">
        <v>29</v>
      </c>
      <c r="B19" s="161"/>
      <c r="C19" s="10">
        <f>C7+C12+C17</f>
        <v>0</v>
      </c>
    </row>
  </sheetData>
  <mergeCells count="5">
    <mergeCell ref="B5:D5"/>
    <mergeCell ref="B10:D10"/>
    <mergeCell ref="B15:D15"/>
    <mergeCell ref="A19:B19"/>
    <mergeCell ref="A1:D1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C6" sqref="C6"/>
    </sheetView>
  </sheetViews>
  <sheetFormatPr defaultColWidth="9.109375" defaultRowHeight="15.6" x14ac:dyDescent="0.3"/>
  <cols>
    <col min="1" max="1" width="9.109375" style="8"/>
    <col min="2" max="2" width="12.44140625" style="8" customWidth="1"/>
    <col min="3" max="3" width="19.33203125" style="8" customWidth="1"/>
    <col min="4" max="4" width="17.109375" style="8" customWidth="1"/>
    <col min="5" max="5" width="27.109375" style="8" customWidth="1"/>
    <col min="6" max="6" width="16.6640625" style="8" customWidth="1"/>
    <col min="7" max="7" width="18.6640625" style="8" customWidth="1"/>
    <col min="8" max="8" width="34.44140625" style="8" bestFit="1" customWidth="1"/>
    <col min="9" max="9" width="26.44140625" style="8" bestFit="1" customWidth="1"/>
    <col min="10" max="10" width="19.5546875" style="8" bestFit="1" customWidth="1"/>
    <col min="11" max="11" width="9.109375" style="8"/>
    <col min="12" max="12" width="10.33203125" style="8" customWidth="1"/>
    <col min="13" max="16384" width="9.109375" style="8"/>
  </cols>
  <sheetData>
    <row r="1" spans="1:12" s="1" customFormat="1" x14ac:dyDescent="0.3">
      <c r="B1" s="165" t="s">
        <v>319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s="1" customFormat="1" x14ac:dyDescent="0.3">
      <c r="L2" s="11"/>
    </row>
    <row r="3" spans="1:12" s="1" customFormat="1" ht="16.2" thickBot="1" x14ac:dyDescent="0.35">
      <c r="L3" s="11"/>
    </row>
    <row r="4" spans="1:12" s="1" customFormat="1" x14ac:dyDescent="0.3">
      <c r="A4" s="166" t="s">
        <v>30</v>
      </c>
      <c r="B4" s="167"/>
      <c r="C4" s="167" t="s">
        <v>31</v>
      </c>
      <c r="D4" s="167" t="s">
        <v>32</v>
      </c>
      <c r="E4" s="169" t="s">
        <v>33</v>
      </c>
      <c r="F4" s="167" t="s">
        <v>34</v>
      </c>
      <c r="G4" s="167"/>
      <c r="H4" s="167"/>
      <c r="I4" s="169" t="s">
        <v>35</v>
      </c>
      <c r="J4" s="169" t="s">
        <v>36</v>
      </c>
      <c r="K4" s="169" t="s">
        <v>37</v>
      </c>
      <c r="L4" s="171" t="s">
        <v>38</v>
      </c>
    </row>
    <row r="5" spans="1:12" s="1" customFormat="1" x14ac:dyDescent="0.3">
      <c r="A5" s="29" t="s">
        <v>39</v>
      </c>
      <c r="B5" s="30" t="s">
        <v>40</v>
      </c>
      <c r="C5" s="168"/>
      <c r="D5" s="168"/>
      <c r="E5" s="170"/>
      <c r="F5" s="30" t="s">
        <v>41</v>
      </c>
      <c r="G5" s="30" t="s">
        <v>42</v>
      </c>
      <c r="H5" s="30" t="s">
        <v>43</v>
      </c>
      <c r="I5" s="170"/>
      <c r="J5" s="170"/>
      <c r="K5" s="170"/>
      <c r="L5" s="172"/>
    </row>
    <row r="6" spans="1:12" ht="16.2" thickBot="1" x14ac:dyDescent="0.35">
      <c r="A6" s="35">
        <v>72</v>
      </c>
      <c r="B6" s="46" t="s">
        <v>323</v>
      </c>
      <c r="C6" s="57" t="s">
        <v>142</v>
      </c>
      <c r="D6" s="36" t="s">
        <v>124</v>
      </c>
      <c r="E6" s="36" t="s">
        <v>320</v>
      </c>
      <c r="F6" s="36" t="s">
        <v>103</v>
      </c>
      <c r="G6" s="36" t="s">
        <v>125</v>
      </c>
      <c r="H6" s="36" t="s">
        <v>321</v>
      </c>
      <c r="I6" s="36" t="s">
        <v>322</v>
      </c>
      <c r="J6" s="37" t="s">
        <v>104</v>
      </c>
      <c r="K6" s="36">
        <v>1</v>
      </c>
      <c r="L6" s="53">
        <v>206.41</v>
      </c>
    </row>
    <row r="7" spans="1:12" ht="16.2" thickBot="1" x14ac:dyDescent="0.35">
      <c r="A7" s="32"/>
      <c r="B7" s="47"/>
      <c r="C7" s="33"/>
      <c r="D7" s="34"/>
      <c r="E7" s="33"/>
      <c r="F7" s="33"/>
      <c r="G7" s="33"/>
      <c r="H7" s="33"/>
      <c r="I7" s="163" t="s">
        <v>10</v>
      </c>
      <c r="J7" s="164"/>
      <c r="K7" s="164"/>
      <c r="L7" s="48">
        <f>SUM(L6:L6)</f>
        <v>206.41</v>
      </c>
    </row>
    <row r="19" spans="7:7" x14ac:dyDescent="0.3">
      <c r="G19" s="31"/>
    </row>
  </sheetData>
  <mergeCells count="11">
    <mergeCell ref="L4:L5"/>
    <mergeCell ref="I7:K7"/>
    <mergeCell ref="B1:L1"/>
    <mergeCell ref="A4:B4"/>
    <mergeCell ref="C4:C5"/>
    <mergeCell ref="D4:D5"/>
    <mergeCell ref="E4:E5"/>
    <mergeCell ref="F4:H4"/>
    <mergeCell ref="I4:I5"/>
    <mergeCell ref="J4:J5"/>
    <mergeCell ref="K4:K5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BANCA</vt:lpstr>
      <vt:lpstr>CASA</vt:lpstr>
      <vt:lpstr>DELEGATII</vt:lpstr>
      <vt:lpstr>BANCA!Print_Area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Colta Adriana</dc:creator>
  <cp:keywords/>
  <dc:description/>
  <cp:lastModifiedBy>Has Nadia</cp:lastModifiedBy>
  <cp:revision/>
  <cp:lastPrinted>2022-02-22T08:08:15Z</cp:lastPrinted>
  <dcterms:created xsi:type="dcterms:W3CDTF">2018-09-14T09:15:00Z</dcterms:created>
  <dcterms:modified xsi:type="dcterms:W3CDTF">2022-02-23T08:33:14Z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1033-8.1.0.3385</vt:lpwstr>
  </property>
</Properties>
</file>